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35" windowHeight="5610" activeTab="0"/>
  </bookViews>
  <sheets>
    <sheet name="Blow Up Estimates" sheetId="1" r:id="rId1"/>
    <sheet name="Stratified Sampling (Prop)" sheetId="2" r:id="rId2"/>
    <sheet name="Example SS in Notes" sheetId="3" r:id="rId3"/>
    <sheet name="Systematic Sample" sheetId="4" r:id="rId4"/>
    <sheet name="Random Rank" sheetId="5" r:id="rId5"/>
    <sheet name="50 Random Samples" sheetId="6" r:id="rId6"/>
    <sheet name="Sample Size" sheetId="7" r:id="rId7"/>
    <sheet name="Example SRS in Notes" sheetId="8" r:id="rId8"/>
    <sheet name="Random Sample" sheetId="9" r:id="rId9"/>
    <sheet name="Population Dstb" sheetId="10" r:id="rId10"/>
    <sheet name="Population Data" sheetId="11" r:id="rId11"/>
  </sheets>
  <definedNames/>
  <calcPr fullCalcOnLoad="1"/>
</workbook>
</file>

<file path=xl/sharedStrings.xml><?xml version="1.0" encoding="utf-8"?>
<sst xmlns="http://schemas.openxmlformats.org/spreadsheetml/2006/main" count="393" uniqueCount="56">
  <si>
    <t>Nut Type</t>
  </si>
  <si>
    <t>Blue #</t>
  </si>
  <si>
    <t>Red #</t>
  </si>
  <si>
    <t>Wt</t>
  </si>
  <si>
    <t>Walnut</t>
  </si>
  <si>
    <t>Filbert</t>
  </si>
  <si>
    <t>Peanut</t>
  </si>
  <si>
    <t>Rand()</t>
  </si>
  <si>
    <t>Sample Size</t>
  </si>
  <si>
    <t>Rank()</t>
  </si>
  <si>
    <t>Count</t>
  </si>
  <si>
    <t>Nut #</t>
  </si>
  <si>
    <t>Sample</t>
  </si>
  <si>
    <t>Mean</t>
  </si>
  <si>
    <t>Var</t>
  </si>
  <si>
    <t>Std. Dev.</t>
  </si>
  <si>
    <t>Std. Error</t>
  </si>
  <si>
    <t>CI width</t>
  </si>
  <si>
    <t>CI(upper)</t>
  </si>
  <si>
    <t>CI(lower)</t>
  </si>
  <si>
    <t>Population</t>
  </si>
  <si>
    <t>Number</t>
  </si>
  <si>
    <t>Pop Mean</t>
  </si>
  <si>
    <t>CI(L)</t>
  </si>
  <si>
    <t>CI(U)</t>
  </si>
  <si>
    <t>StError</t>
  </si>
  <si>
    <t>Pop Std Dev</t>
  </si>
  <si>
    <t>Sample Mean</t>
  </si>
  <si>
    <t>Population Mean</t>
  </si>
  <si>
    <t>Sample Std Deviation</t>
  </si>
  <si>
    <t>Pop'n</t>
  </si>
  <si>
    <t>Observation</t>
  </si>
  <si>
    <t>Sampling Interval</t>
  </si>
  <si>
    <t>Start Point</t>
  </si>
  <si>
    <t>Nut Queue</t>
  </si>
  <si>
    <t>Cycle</t>
  </si>
  <si>
    <t>Start Pt</t>
  </si>
  <si>
    <t>Type</t>
  </si>
  <si>
    <t>Proportion</t>
  </si>
  <si>
    <t>Nut#</t>
  </si>
  <si>
    <t>Rank/Type</t>
  </si>
  <si>
    <t>WT</t>
  </si>
  <si>
    <t>Std Dev</t>
  </si>
  <si>
    <t>Std Error</t>
  </si>
  <si>
    <t>n</t>
  </si>
  <si>
    <t>n(j)</t>
  </si>
  <si>
    <t>N</t>
  </si>
  <si>
    <t>s(xbar)*p^2</t>
  </si>
  <si>
    <t>Blow-up Estimate</t>
  </si>
  <si>
    <t>Blow-up</t>
  </si>
  <si>
    <t>Estimates</t>
  </si>
  <si>
    <t>True Wt</t>
  </si>
  <si>
    <t>Random</t>
  </si>
  <si>
    <t>Systematic</t>
  </si>
  <si>
    <t>Stratified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</si>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</sst>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50">
    <font>
      <sz val="12"/>
      <name val="Times New Roman"/>
      <family val="0"/>
    </font>
    <font>
      <sz val="8"/>
      <name val="Times New Roman"/>
      <family val="0"/>
    </font>
    <font>
      <sz val="16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8"/>
      <name val="Times New Roman"/>
      <family val="0"/>
    </font>
    <font>
      <sz val="11.5"/>
      <color indexed="8"/>
      <name val="Times New Roman"/>
      <family val="0"/>
    </font>
    <font>
      <sz val="15"/>
      <color indexed="8"/>
      <name val="Times New Roman"/>
      <family val="0"/>
    </font>
    <font>
      <sz val="10.55"/>
      <color indexed="8"/>
      <name val="Times New Roman"/>
      <family val="0"/>
    </font>
    <font>
      <sz val="15.7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Times New Roman"/>
      <family val="0"/>
    </font>
    <font>
      <b/>
      <sz val="15.5"/>
      <color indexed="8"/>
      <name val="Times New Roman"/>
      <family val="0"/>
    </font>
    <font>
      <b/>
      <sz val="15.7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 applyProtection="1">
      <alignment/>
      <protection locked="0"/>
    </xf>
    <xf numFmtId="172" fontId="0" fillId="0" borderId="0" xfId="0" applyNumberFormat="1" applyAlignment="1">
      <alignment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Effect of Sample Size on Sample Mean</a:t>
            </a:r>
          </a:p>
        </c:rich>
      </c:tx>
      <c:layout>
        <c:manualLayout>
          <c:xMode val="factor"/>
          <c:yMode val="factor"/>
          <c:x val="-0.110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075"/>
          <c:w val="0.9085"/>
          <c:h val="0.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'Sample Size'!$C$1</c:f>
              <c:strCache>
                <c:ptCount val="1"/>
                <c:pt idx="0">
                  <c:v>CI(lower)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'Sample Size'!$B$2:$B$43</c:f>
              <c:numCache/>
            </c:numRef>
          </c:xVal>
          <c:yVal>
            <c:numRef>
              <c:f>'Sample Size'!$C$2:$C$43</c:f>
              <c:numCache/>
            </c:numRef>
          </c:yVal>
          <c:smooth val="1"/>
        </c:ser>
        <c:ser>
          <c:idx val="1"/>
          <c:order val="1"/>
          <c:tx>
            <c:strRef>
              <c:f>'Sample Size'!$D$1</c:f>
              <c:strCache>
                <c:ptCount val="1"/>
                <c:pt idx="0">
                  <c:v>Sample Mean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'Sample Size'!$B$2:$B$43</c:f>
              <c:numCache/>
            </c:numRef>
          </c:xVal>
          <c:yVal>
            <c:numRef>
              <c:f>'Sample Size'!$D$2:$D$43</c:f>
              <c:numCache/>
            </c:numRef>
          </c:yVal>
          <c:smooth val="1"/>
        </c:ser>
        <c:ser>
          <c:idx val="2"/>
          <c:order val="2"/>
          <c:tx>
            <c:strRef>
              <c:f>'Sample Size'!$E$1</c:f>
              <c:strCache>
                <c:ptCount val="1"/>
                <c:pt idx="0">
                  <c:v>Population Mean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'Sample Size'!$B$2:$B$43</c:f>
              <c:numCache/>
            </c:numRef>
          </c:xVal>
          <c:yVal>
            <c:numRef>
              <c:f>'Sample Size'!$E$2:$E$43</c:f>
              <c:numCache/>
            </c:numRef>
          </c:yVal>
          <c:smooth val="1"/>
        </c:ser>
        <c:ser>
          <c:idx val="3"/>
          <c:order val="3"/>
          <c:tx>
            <c:strRef>
              <c:f>'Sample Size'!$F$1</c:f>
              <c:strCache>
                <c:ptCount val="1"/>
                <c:pt idx="0">
                  <c:v>CI(upper)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'Sample Size'!$B$2:$B$43</c:f>
              <c:numCache/>
            </c:numRef>
          </c:xVal>
          <c:yVal>
            <c:numRef>
              <c:f>'Sample Size'!$F$2:$F$43</c:f>
              <c:numCache/>
            </c:numRef>
          </c:yVal>
          <c:smooth val="1"/>
        </c:ser>
        <c:axId val="33101318"/>
        <c:axId val="29476407"/>
      </c:scatterChart>
      <c:valAx>
        <c:axId val="33101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Sample Size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476407"/>
        <c:crosses val="autoZero"/>
        <c:crossBetween val="midCat"/>
        <c:dispUnits/>
      </c:valAx>
      <c:valAx>
        <c:axId val="29476407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Mean Nut Weight (gm)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1013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765"/>
          <c:w val="0.232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Effects of Sample Size on Standard Deviation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0725"/>
          <c:w val="0.886"/>
          <c:h val="0.824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'Sample Size'!$G$1</c:f>
              <c:strCache>
                <c:ptCount val="1"/>
                <c:pt idx="0">
                  <c:v>Sample Std Deviation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'Sample Size'!$B$2:$B$43</c:f>
              <c:numCache/>
            </c:numRef>
          </c:xVal>
          <c:yVal>
            <c:numRef>
              <c:f>'Sample Size'!$G$2:$G$43</c:f>
              <c:numCache/>
            </c:numRef>
          </c:yVal>
          <c:smooth val="1"/>
        </c:ser>
        <c:ser>
          <c:idx val="5"/>
          <c:order val="1"/>
          <c:tx>
            <c:strRef>
              <c:f>'Sample Size'!$H$1</c:f>
              <c:strCache>
                <c:ptCount val="1"/>
                <c:pt idx="0">
                  <c:v>Pop Std Dev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'Sample Size'!$B$2:$B$43</c:f>
              <c:numCache/>
            </c:numRef>
          </c:xVal>
          <c:yVal>
            <c:numRef>
              <c:f>'Sample Size'!$H$2:$H$43</c:f>
              <c:numCache/>
            </c:numRef>
          </c:yVal>
          <c:smooth val="1"/>
        </c:ser>
        <c:axId val="63961072"/>
        <c:axId val="38778737"/>
      </c:scatterChart>
      <c:valAx>
        <c:axId val="63961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Sample Size</a:t>
                </a:r>
              </a:p>
            </c:rich>
          </c:tx>
          <c:layout>
            <c:manualLayout>
              <c:xMode val="factor"/>
              <c:yMode val="factor"/>
              <c:x val="-0.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778737"/>
        <c:crosses val="autoZero"/>
        <c:crossBetween val="midCat"/>
        <c:dispUnits/>
      </c:valAx>
      <c:valAx>
        <c:axId val="3877873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Standard Deviation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9610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75"/>
          <c:y val="0.1675"/>
          <c:w val="0.253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Nut Population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875"/>
          <c:w val="0.92525"/>
          <c:h val="0.7405"/>
        </c:manualLayout>
      </c:layout>
      <c:barChart>
        <c:barDir val="col"/>
        <c:grouping val="clustered"/>
        <c:varyColors val="0"/>
        <c:ser>
          <c:idx val="1"/>
          <c:order val="0"/>
          <c:tx>
            <c:v>Nut Distribution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'Population Data'!$K$5:$K$70</c:f>
              <c:numCache>
                <c:ptCount val="66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</c:v>
                </c:pt>
                <c:pt idx="18">
                  <c:v>4.6</c:v>
                </c:pt>
                <c:pt idx="19">
                  <c:v>4.8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5.6</c:v>
                </c:pt>
                <c:pt idx="24">
                  <c:v>5.8</c:v>
                </c:pt>
                <c:pt idx="25">
                  <c:v>6</c:v>
                </c:pt>
                <c:pt idx="26">
                  <c:v>6.2</c:v>
                </c:pt>
                <c:pt idx="27">
                  <c:v>6.4</c:v>
                </c:pt>
                <c:pt idx="28">
                  <c:v>6.6</c:v>
                </c:pt>
                <c:pt idx="29">
                  <c:v>6.8</c:v>
                </c:pt>
                <c:pt idx="30">
                  <c:v>7</c:v>
                </c:pt>
                <c:pt idx="31">
                  <c:v>7.2</c:v>
                </c:pt>
                <c:pt idx="32">
                  <c:v>7.4</c:v>
                </c:pt>
                <c:pt idx="33">
                  <c:v>7.6</c:v>
                </c:pt>
                <c:pt idx="34">
                  <c:v>7.8</c:v>
                </c:pt>
                <c:pt idx="35">
                  <c:v>8</c:v>
                </c:pt>
                <c:pt idx="36">
                  <c:v>8.2</c:v>
                </c:pt>
                <c:pt idx="37">
                  <c:v>8.4</c:v>
                </c:pt>
                <c:pt idx="38">
                  <c:v>8.6</c:v>
                </c:pt>
                <c:pt idx="39">
                  <c:v>8.8</c:v>
                </c:pt>
                <c:pt idx="40">
                  <c:v>9</c:v>
                </c:pt>
                <c:pt idx="41">
                  <c:v>9.2</c:v>
                </c:pt>
                <c:pt idx="42">
                  <c:v>9.4</c:v>
                </c:pt>
                <c:pt idx="43">
                  <c:v>9.6</c:v>
                </c:pt>
                <c:pt idx="44">
                  <c:v>9.8</c:v>
                </c:pt>
                <c:pt idx="45">
                  <c:v>10</c:v>
                </c:pt>
                <c:pt idx="46">
                  <c:v>10.2</c:v>
                </c:pt>
                <c:pt idx="47">
                  <c:v>10.4</c:v>
                </c:pt>
                <c:pt idx="48">
                  <c:v>10.6</c:v>
                </c:pt>
                <c:pt idx="49">
                  <c:v>10.8</c:v>
                </c:pt>
                <c:pt idx="50">
                  <c:v>11</c:v>
                </c:pt>
                <c:pt idx="51">
                  <c:v>11.2</c:v>
                </c:pt>
                <c:pt idx="52">
                  <c:v>11.4</c:v>
                </c:pt>
                <c:pt idx="53">
                  <c:v>11.6</c:v>
                </c:pt>
                <c:pt idx="54">
                  <c:v>11.8</c:v>
                </c:pt>
                <c:pt idx="55">
                  <c:v>12</c:v>
                </c:pt>
                <c:pt idx="56">
                  <c:v>12.2</c:v>
                </c:pt>
                <c:pt idx="57">
                  <c:v>12.4</c:v>
                </c:pt>
                <c:pt idx="58">
                  <c:v>12.6</c:v>
                </c:pt>
                <c:pt idx="59">
                  <c:v>12.8</c:v>
                </c:pt>
                <c:pt idx="60">
                  <c:v>13</c:v>
                </c:pt>
                <c:pt idx="61">
                  <c:v>13.2</c:v>
                </c:pt>
                <c:pt idx="62">
                  <c:v>13.4</c:v>
                </c:pt>
                <c:pt idx="63">
                  <c:v>13.6</c:v>
                </c:pt>
                <c:pt idx="64">
                  <c:v>13.8</c:v>
                </c:pt>
                <c:pt idx="65">
                  <c:v>14</c:v>
                </c:pt>
              </c:numCache>
            </c:numRef>
          </c:cat>
          <c:val>
            <c:numRef>
              <c:f>'Population Data'!$L$5:$L$70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0"/>
          <c:order val="1"/>
          <c:tx>
            <c:v>Mean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'Population Data'!$M$5:$M$70</c:f>
              <c:numCache>
                <c:ptCount val="66"/>
                <c:pt idx="16">
                  <c:v>10</c:v>
                </c:pt>
              </c:numCache>
            </c:numRef>
          </c:val>
        </c:ser>
        <c:axId val="13464314"/>
        <c:axId val="54069963"/>
      </c:barChart>
      <c:catAx>
        <c:axId val="13464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Weight (gm)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069963"/>
        <c:crosses val="autoZero"/>
        <c:auto val="1"/>
        <c:lblOffset val="100"/>
        <c:tickLblSkip val="4"/>
        <c:noMultiLvlLbl val="0"/>
      </c:catAx>
      <c:valAx>
        <c:axId val="5406996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4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Distribution of Means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45"/>
          <c:w val="0.92525"/>
          <c:h val="0.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'50 Random Samples'!$Z$1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'50 Random Samples'!$Y$2:$Y$67</c:f>
              <c:numCache>
                <c:ptCount val="66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</c:v>
                </c:pt>
                <c:pt idx="18">
                  <c:v>4.6</c:v>
                </c:pt>
                <c:pt idx="19">
                  <c:v>4.8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5.6</c:v>
                </c:pt>
                <c:pt idx="24">
                  <c:v>5.8</c:v>
                </c:pt>
                <c:pt idx="25">
                  <c:v>6</c:v>
                </c:pt>
                <c:pt idx="26">
                  <c:v>6.2</c:v>
                </c:pt>
                <c:pt idx="27">
                  <c:v>6.4</c:v>
                </c:pt>
                <c:pt idx="28">
                  <c:v>6.6</c:v>
                </c:pt>
                <c:pt idx="29">
                  <c:v>6.8</c:v>
                </c:pt>
                <c:pt idx="30">
                  <c:v>7</c:v>
                </c:pt>
                <c:pt idx="31">
                  <c:v>7.2</c:v>
                </c:pt>
                <c:pt idx="32">
                  <c:v>7.4</c:v>
                </c:pt>
                <c:pt idx="33">
                  <c:v>7.6</c:v>
                </c:pt>
                <c:pt idx="34">
                  <c:v>7.8</c:v>
                </c:pt>
                <c:pt idx="35">
                  <c:v>8</c:v>
                </c:pt>
                <c:pt idx="36">
                  <c:v>8.2</c:v>
                </c:pt>
                <c:pt idx="37">
                  <c:v>8.4</c:v>
                </c:pt>
                <c:pt idx="38">
                  <c:v>8.6</c:v>
                </c:pt>
                <c:pt idx="39">
                  <c:v>8.8</c:v>
                </c:pt>
                <c:pt idx="40">
                  <c:v>9</c:v>
                </c:pt>
                <c:pt idx="41">
                  <c:v>9.2</c:v>
                </c:pt>
                <c:pt idx="42">
                  <c:v>9.4</c:v>
                </c:pt>
                <c:pt idx="43">
                  <c:v>9.6</c:v>
                </c:pt>
                <c:pt idx="44">
                  <c:v>9.8</c:v>
                </c:pt>
                <c:pt idx="45">
                  <c:v>10</c:v>
                </c:pt>
                <c:pt idx="46">
                  <c:v>10.2</c:v>
                </c:pt>
                <c:pt idx="47">
                  <c:v>10.4</c:v>
                </c:pt>
                <c:pt idx="48">
                  <c:v>10.6</c:v>
                </c:pt>
                <c:pt idx="49">
                  <c:v>10.8</c:v>
                </c:pt>
                <c:pt idx="50">
                  <c:v>11</c:v>
                </c:pt>
                <c:pt idx="51">
                  <c:v>11.2</c:v>
                </c:pt>
                <c:pt idx="52">
                  <c:v>11.4</c:v>
                </c:pt>
                <c:pt idx="53">
                  <c:v>11.6</c:v>
                </c:pt>
                <c:pt idx="54">
                  <c:v>11.8</c:v>
                </c:pt>
                <c:pt idx="55">
                  <c:v>12</c:v>
                </c:pt>
                <c:pt idx="56">
                  <c:v>12.2</c:v>
                </c:pt>
                <c:pt idx="57">
                  <c:v>12.4</c:v>
                </c:pt>
                <c:pt idx="58">
                  <c:v>12.6</c:v>
                </c:pt>
                <c:pt idx="59">
                  <c:v>12.8</c:v>
                </c:pt>
                <c:pt idx="60">
                  <c:v>13</c:v>
                </c:pt>
                <c:pt idx="61">
                  <c:v>13.2</c:v>
                </c:pt>
                <c:pt idx="62">
                  <c:v>13.4</c:v>
                </c:pt>
                <c:pt idx="63">
                  <c:v>13.6</c:v>
                </c:pt>
                <c:pt idx="64">
                  <c:v>13.8</c:v>
                </c:pt>
                <c:pt idx="65">
                  <c:v>14</c:v>
                </c:pt>
              </c:numCache>
            </c:numRef>
          </c:cat>
          <c:val>
            <c:numRef>
              <c:f>'50 Random Samples'!$Z$2:$Z$67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9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0"/>
          <c:order val="1"/>
          <c:tx>
            <c:v>Pop Mean</c:v>
          </c:tx>
          <c:spPr>
            <a:solidFill>
              <a:srgbClr val="9999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0000FF"/>
              </a:solidFill>
              <a:ln w="3175">
                <a:solidFill>
                  <a:srgbClr val="0000FF"/>
                </a:solidFill>
              </a:ln>
            </c:spPr>
          </c:dPt>
          <c:val>
            <c:numRef>
              <c:f>'50 Random Samples'!$AA$2:$AA$67</c:f>
              <c:numCache>
                <c:ptCount val="66"/>
                <c:pt idx="16">
                  <c:v>11</c:v>
                </c:pt>
              </c:numCache>
            </c:numRef>
          </c:val>
        </c:ser>
        <c:axId val="16867620"/>
        <c:axId val="17590853"/>
      </c:barChart>
      <c:catAx>
        <c:axId val="16867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Mean Weight (gm)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590853"/>
        <c:crosses val="autoZero"/>
        <c:auto val="1"/>
        <c:lblOffset val="100"/>
        <c:tickLblSkip val="4"/>
        <c:noMultiLvlLbl val="0"/>
      </c:catAx>
      <c:valAx>
        <c:axId val="17590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67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Single Sample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45"/>
          <c:w val="0.9252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'Random Sample'!$AA$3:$AA$68</c:f>
              <c:numCache>
                <c:ptCount val="66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</c:v>
                </c:pt>
                <c:pt idx="18">
                  <c:v>4.6</c:v>
                </c:pt>
                <c:pt idx="19">
                  <c:v>4.8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5.6</c:v>
                </c:pt>
                <c:pt idx="24">
                  <c:v>5.8</c:v>
                </c:pt>
                <c:pt idx="25">
                  <c:v>6</c:v>
                </c:pt>
                <c:pt idx="26">
                  <c:v>6.2</c:v>
                </c:pt>
                <c:pt idx="27">
                  <c:v>6.4</c:v>
                </c:pt>
                <c:pt idx="28">
                  <c:v>6.6</c:v>
                </c:pt>
                <c:pt idx="29">
                  <c:v>6.8</c:v>
                </c:pt>
                <c:pt idx="30">
                  <c:v>7</c:v>
                </c:pt>
                <c:pt idx="31">
                  <c:v>7.2</c:v>
                </c:pt>
                <c:pt idx="32">
                  <c:v>7.4</c:v>
                </c:pt>
                <c:pt idx="33">
                  <c:v>7.6</c:v>
                </c:pt>
                <c:pt idx="34">
                  <c:v>7.8</c:v>
                </c:pt>
                <c:pt idx="35">
                  <c:v>8</c:v>
                </c:pt>
                <c:pt idx="36">
                  <c:v>8.2</c:v>
                </c:pt>
                <c:pt idx="37">
                  <c:v>8.4</c:v>
                </c:pt>
                <c:pt idx="38">
                  <c:v>8.6</c:v>
                </c:pt>
                <c:pt idx="39">
                  <c:v>8.8</c:v>
                </c:pt>
                <c:pt idx="40">
                  <c:v>9</c:v>
                </c:pt>
                <c:pt idx="41">
                  <c:v>9.2</c:v>
                </c:pt>
                <c:pt idx="42">
                  <c:v>9.4</c:v>
                </c:pt>
                <c:pt idx="43">
                  <c:v>9.6</c:v>
                </c:pt>
                <c:pt idx="44">
                  <c:v>9.8</c:v>
                </c:pt>
                <c:pt idx="45">
                  <c:v>10</c:v>
                </c:pt>
                <c:pt idx="46">
                  <c:v>10.2</c:v>
                </c:pt>
                <c:pt idx="47">
                  <c:v>10.4</c:v>
                </c:pt>
                <c:pt idx="48">
                  <c:v>10.6</c:v>
                </c:pt>
                <c:pt idx="49">
                  <c:v>10.8</c:v>
                </c:pt>
                <c:pt idx="50">
                  <c:v>11</c:v>
                </c:pt>
                <c:pt idx="51">
                  <c:v>11.2</c:v>
                </c:pt>
                <c:pt idx="52">
                  <c:v>11.4</c:v>
                </c:pt>
                <c:pt idx="53">
                  <c:v>11.6</c:v>
                </c:pt>
                <c:pt idx="54">
                  <c:v>11.8</c:v>
                </c:pt>
                <c:pt idx="55">
                  <c:v>12</c:v>
                </c:pt>
                <c:pt idx="56">
                  <c:v>12.2</c:v>
                </c:pt>
                <c:pt idx="57">
                  <c:v>12.4</c:v>
                </c:pt>
                <c:pt idx="58">
                  <c:v>12.6</c:v>
                </c:pt>
                <c:pt idx="59">
                  <c:v>12.8</c:v>
                </c:pt>
                <c:pt idx="60">
                  <c:v>13</c:v>
                </c:pt>
                <c:pt idx="61">
                  <c:v>13.2</c:v>
                </c:pt>
                <c:pt idx="62">
                  <c:v>13.4</c:v>
                </c:pt>
                <c:pt idx="63">
                  <c:v>13.6</c:v>
                </c:pt>
                <c:pt idx="64">
                  <c:v>13.8</c:v>
                </c:pt>
                <c:pt idx="65">
                  <c:v>14</c:v>
                </c:pt>
              </c:numCache>
            </c:numRef>
          </c:cat>
          <c:val>
            <c:numRef>
              <c:f>'Random Sample'!$AC$3:$AC$68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'Random Sample'!$AD$3:$AD$68</c:f>
              <c:numCache>
                <c:ptCount val="66"/>
                <c:pt idx="16">
                  <c:v>8</c:v>
                </c:pt>
              </c:numCache>
            </c:numRef>
          </c:val>
        </c:ser>
        <c:ser>
          <c:idx val="2"/>
          <c:order val="2"/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'Random Sample'!$AB$3:$AB$68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axId val="24099950"/>
        <c:axId val="15572959"/>
      </c:barChart>
      <c:catAx>
        <c:axId val="2409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Nut Weight (gm)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572959"/>
        <c:crosses val="autoZero"/>
        <c:auto val="1"/>
        <c:lblOffset val="100"/>
        <c:tickLblSkip val="4"/>
        <c:noMultiLvlLbl val="0"/>
      </c:catAx>
      <c:valAx>
        <c:axId val="15572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99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15</xdr:row>
      <xdr:rowOff>114300</xdr:rowOff>
    </xdr:from>
    <xdr:to>
      <xdr:col>8</xdr:col>
      <xdr:colOff>561975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247650" y="3114675"/>
        <a:ext cx="62007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2</xdr:row>
      <xdr:rowOff>28575</xdr:rowOff>
    </xdr:from>
    <xdr:to>
      <xdr:col>17</xdr:col>
      <xdr:colOff>561975</xdr:colOff>
      <xdr:row>35</xdr:row>
      <xdr:rowOff>171450</xdr:rowOff>
    </xdr:to>
    <xdr:graphicFrame>
      <xdr:nvGraphicFramePr>
        <xdr:cNvPr id="2" name="Chart 2"/>
        <xdr:cNvGraphicFramePr/>
      </xdr:nvGraphicFramePr>
      <xdr:xfrm>
        <a:off x="6410325" y="428625"/>
        <a:ext cx="6210300" cy="674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190500</xdr:rowOff>
    </xdr:from>
    <xdr:to>
      <xdr:col>10</xdr:col>
      <xdr:colOff>171450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581025" y="190500"/>
        <a:ext cx="6448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20</xdr:row>
      <xdr:rowOff>76200</xdr:rowOff>
    </xdr:from>
    <xdr:to>
      <xdr:col>10</xdr:col>
      <xdr:colOff>209550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619125" y="4076700"/>
        <a:ext cx="64484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171450</xdr:colOff>
      <xdr:row>0</xdr:row>
      <xdr:rowOff>152400</xdr:rowOff>
    </xdr:from>
    <xdr:to>
      <xdr:col>19</xdr:col>
      <xdr:colOff>447675</xdr:colOff>
      <xdr:row>20</xdr:row>
      <xdr:rowOff>123825</xdr:rowOff>
    </xdr:to>
    <xdr:graphicFrame>
      <xdr:nvGraphicFramePr>
        <xdr:cNvPr id="3" name="Chart 3"/>
        <xdr:cNvGraphicFramePr/>
      </xdr:nvGraphicFramePr>
      <xdr:xfrm>
        <a:off x="7029450" y="152400"/>
        <a:ext cx="644842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PageLayoutView="0" workbookViewId="0" topLeftCell="A1">
      <selection activeCell="I15" sqref="I15"/>
    </sheetView>
  </sheetViews>
  <sheetFormatPr defaultColWidth="9.00390625" defaultRowHeight="15.75"/>
  <cols>
    <col min="1" max="1" width="16.75390625" style="5" customWidth="1"/>
    <col min="2" max="2" width="16.00390625" style="5" customWidth="1"/>
    <col min="3" max="3" width="9.00390625" style="5" customWidth="1"/>
    <col min="4" max="4" width="14.75390625" style="5" customWidth="1"/>
    <col min="5" max="5" width="16.00390625" style="5" customWidth="1"/>
    <col min="6" max="6" width="17.625" style="5" customWidth="1"/>
    <col min="7" max="16384" width="9.00390625" style="5" customWidth="1"/>
  </cols>
  <sheetData>
    <row r="2" spans="1:6" ht="23.25">
      <c r="A2" s="5" t="s">
        <v>0</v>
      </c>
      <c r="B2" s="5" t="s">
        <v>21</v>
      </c>
      <c r="D2" s="5" t="s">
        <v>52</v>
      </c>
      <c r="E2" s="5" t="s">
        <v>53</v>
      </c>
      <c r="F2" s="5" t="s">
        <v>54</v>
      </c>
    </row>
    <row r="3" spans="1:6" ht="23.25">
      <c r="A3" s="5" t="s">
        <v>4</v>
      </c>
      <c r="B3" s="5">
        <v>50</v>
      </c>
      <c r="F3" s="5">
        <f>B3*'Stratified Sampling (Prop)'!B25</f>
        <v>521</v>
      </c>
    </row>
    <row r="4" spans="1:6" ht="23.25">
      <c r="A4" s="5" t="s">
        <v>5</v>
      </c>
      <c r="B4" s="5">
        <v>300</v>
      </c>
      <c r="F4" s="5">
        <f>B4*'Stratified Sampling (Prop)'!C25</f>
        <v>1199</v>
      </c>
    </row>
    <row r="5" spans="1:6" ht="23.25">
      <c r="A5" s="5" t="s">
        <v>6</v>
      </c>
      <c r="B5" s="5">
        <v>2000</v>
      </c>
      <c r="F5" s="5">
        <f>B5*'Stratified Sampling (Prop)'!D25</f>
        <v>4975</v>
      </c>
    </row>
    <row r="6" spans="1:6" ht="23.25">
      <c r="A6" s="5" t="s">
        <v>55</v>
      </c>
      <c r="B6" s="5">
        <f>SUM(B3:B5)</f>
        <v>2350</v>
      </c>
      <c r="D6" s="5">
        <f>B6*'Random Sample'!F3</f>
        <v>7837.249999999999</v>
      </c>
      <c r="E6" s="5">
        <f>B6*'Systematic Sample'!F6</f>
        <v>11729.4375</v>
      </c>
      <c r="F6" s="5">
        <f>SUM(F3:F5)</f>
        <v>6695</v>
      </c>
    </row>
    <row r="7" spans="1:6" ht="23.25">
      <c r="A7" s="5" t="s">
        <v>51</v>
      </c>
      <c r="B7" s="5">
        <v>6600</v>
      </c>
      <c r="D7" s="5">
        <f>B7-D6</f>
        <v>-1237.249999999999</v>
      </c>
      <c r="E7" s="5">
        <f>B7-E6</f>
        <v>-5129.4375</v>
      </c>
      <c r="F7" s="5">
        <f>B7-F6</f>
        <v>-95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3">
      <selection activeCell="L26" sqref="L26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0"/>
  <sheetViews>
    <sheetView zoomScalePageLayoutView="0" workbookViewId="0" topLeftCell="H1">
      <pane ySplit="1" topLeftCell="A19" activePane="bottomLeft" state="frozen"/>
      <selection pane="topLeft" activeCell="A1" sqref="A1"/>
      <selection pane="bottomLeft" activeCell="V39" sqref="V39"/>
    </sheetView>
  </sheetViews>
  <sheetFormatPr defaultColWidth="9.00390625" defaultRowHeight="15.75"/>
  <cols>
    <col min="6" max="6" width="10.75390625" style="0" customWidth="1"/>
    <col min="23" max="23" width="12.375" style="5" customWidth="1"/>
  </cols>
  <sheetData>
    <row r="1" spans="1:4" ht="23.25">
      <c r="A1" t="s">
        <v>0</v>
      </c>
      <c r="B1" t="s">
        <v>1</v>
      </c>
      <c r="C1" t="s">
        <v>2</v>
      </c>
      <c r="D1" t="s">
        <v>3</v>
      </c>
    </row>
    <row r="2" spans="1:23" ht="23.25">
      <c r="A2" t="s">
        <v>4</v>
      </c>
      <c r="B2">
        <v>1</v>
      </c>
      <c r="C2">
        <v>41</v>
      </c>
      <c r="D2">
        <v>13.2</v>
      </c>
      <c r="F2">
        <f>(D2-'Random Sample'!H$3)^2</f>
        <v>80.13659886621319</v>
      </c>
      <c r="W2" s="5">
        <v>1.93</v>
      </c>
    </row>
    <row r="3" spans="1:23" ht="23.25">
      <c r="A3" t="s">
        <v>4</v>
      </c>
      <c r="B3">
        <v>2</v>
      </c>
      <c r="C3">
        <v>7</v>
      </c>
      <c r="D3">
        <v>10.31</v>
      </c>
      <c r="F3">
        <f>(D3-'Random Sample'!H$3)^2</f>
        <v>36.746689342403656</v>
      </c>
      <c r="W3" s="5">
        <v>2.06</v>
      </c>
    </row>
    <row r="4" spans="1:23" ht="23.25">
      <c r="A4" t="s">
        <v>4</v>
      </c>
      <c r="B4">
        <v>3</v>
      </c>
      <c r="C4">
        <v>4</v>
      </c>
      <c r="D4">
        <v>10.49</v>
      </c>
      <c r="F4">
        <f>(D4-'Random Sample'!H$3)^2</f>
        <v>38.96137505668937</v>
      </c>
      <c r="K4" t="s">
        <v>3</v>
      </c>
      <c r="L4" t="s">
        <v>10</v>
      </c>
      <c r="W4" s="5">
        <v>2.1</v>
      </c>
    </row>
    <row r="5" spans="1:23" ht="23.25">
      <c r="A5" t="s">
        <v>4</v>
      </c>
      <c r="B5">
        <v>4</v>
      </c>
      <c r="C5">
        <v>35</v>
      </c>
      <c r="D5">
        <v>11.6</v>
      </c>
      <c r="F5">
        <f>(D5-'Random Sample'!H$3)^2</f>
        <v>54.05050362811794</v>
      </c>
      <c r="K5">
        <v>1</v>
      </c>
      <c r="L5">
        <f>COUNTIF(D$2:D$43,CONCATENATE("&lt;=",K5))</f>
        <v>0</v>
      </c>
      <c r="W5" s="5">
        <v>2.15</v>
      </c>
    </row>
    <row r="6" spans="1:23" ht="23.25">
      <c r="A6" t="s">
        <v>4</v>
      </c>
      <c r="B6">
        <v>5</v>
      </c>
      <c r="C6">
        <v>15</v>
      </c>
      <c r="D6">
        <v>13.2</v>
      </c>
      <c r="F6">
        <f>(D6-'Random Sample'!H$3)^2</f>
        <v>80.13659886621319</v>
      </c>
      <c r="K6">
        <v>1.2</v>
      </c>
      <c r="L6">
        <f>COUNTIF(D$2:D$43,CONCATENATE("&lt;=",K6))-SUM(L5:L$5)</f>
        <v>0</v>
      </c>
      <c r="W6" s="5">
        <v>2.25</v>
      </c>
    </row>
    <row r="7" spans="1:23" ht="23.25">
      <c r="A7" t="s">
        <v>4</v>
      </c>
      <c r="B7">
        <v>6</v>
      </c>
      <c r="C7">
        <v>29</v>
      </c>
      <c r="D7">
        <v>7.64</v>
      </c>
      <c r="F7">
        <f>(D7-'Random Sample'!H$3)^2</f>
        <v>11.50501791383221</v>
      </c>
      <c r="K7">
        <v>1.4</v>
      </c>
      <c r="L7">
        <f>COUNTIF(D$2:D$43,CONCATENATE("&lt;=",K7))-SUM(L$5:L6)</f>
        <v>0</v>
      </c>
      <c r="V7" s="5">
        <f>AVERAGE(W2:W6)</f>
        <v>2.098</v>
      </c>
      <c r="W7" s="5">
        <v>2.26</v>
      </c>
    </row>
    <row r="8" spans="1:23" ht="23.25">
      <c r="A8" t="s">
        <v>5</v>
      </c>
      <c r="B8">
        <v>7</v>
      </c>
      <c r="C8">
        <v>24</v>
      </c>
      <c r="D8">
        <v>5.22</v>
      </c>
      <c r="F8">
        <f>(D8-'Random Sample'!H$3)^2</f>
        <v>0.9445988662131553</v>
      </c>
      <c r="K8">
        <v>1.6</v>
      </c>
      <c r="L8">
        <f>COUNTIF(D$2:D$43,CONCATENATE("&lt;=",K8))-SUM(L$5:L7)</f>
        <v>0</v>
      </c>
      <c r="W8" s="5">
        <v>2.31</v>
      </c>
    </row>
    <row r="9" spans="1:23" ht="23.25">
      <c r="A9" t="s">
        <v>5</v>
      </c>
      <c r="B9">
        <v>8</v>
      </c>
      <c r="C9">
        <v>27</v>
      </c>
      <c r="D9">
        <v>3.22</v>
      </c>
      <c r="F9">
        <f>(D9-'Random Sample'!H$3)^2</f>
        <v>1.0569798185941</v>
      </c>
      <c r="K9">
        <v>1.8</v>
      </c>
      <c r="L9">
        <f>COUNTIF(D$2:D$43,CONCATENATE("&lt;=",K9))-SUM(L$5:L8)</f>
        <v>0</v>
      </c>
      <c r="W9" s="5">
        <v>2.32</v>
      </c>
    </row>
    <row r="10" spans="1:23" ht="23.25">
      <c r="A10" t="s">
        <v>5</v>
      </c>
      <c r="B10">
        <v>9</v>
      </c>
      <c r="C10">
        <v>12</v>
      </c>
      <c r="D10">
        <v>4.03</v>
      </c>
      <c r="F10">
        <f>(D10-'Random Sample'!H$3)^2</f>
        <v>0.047565532879817636</v>
      </c>
      <c r="K10">
        <v>2</v>
      </c>
      <c r="L10">
        <f>COUNTIF(D$2:D$43,CONCATENATE("&lt;=",K10))-SUM(L$5:L9)</f>
        <v>1</v>
      </c>
      <c r="W10" s="5">
        <v>2.38</v>
      </c>
    </row>
    <row r="11" spans="1:23" ht="23.25">
      <c r="A11" t="s">
        <v>5</v>
      </c>
      <c r="B11">
        <v>10</v>
      </c>
      <c r="C11">
        <v>42</v>
      </c>
      <c r="D11">
        <v>3.73</v>
      </c>
      <c r="F11">
        <f>(D11-'Random Sample'!H$3)^2</f>
        <v>0.26842267573695944</v>
      </c>
      <c r="K11">
        <v>2.2</v>
      </c>
      <c r="L11">
        <f>COUNTIF(D$2:D$43,CONCATENATE("&lt;=",K11))-SUM(L$5:L10)</f>
        <v>3</v>
      </c>
      <c r="W11" s="5">
        <v>2.42</v>
      </c>
    </row>
    <row r="12" spans="1:23" ht="23.25">
      <c r="A12" t="s">
        <v>5</v>
      </c>
      <c r="B12">
        <v>11</v>
      </c>
      <c r="C12">
        <v>39</v>
      </c>
      <c r="D12">
        <v>3.24</v>
      </c>
      <c r="F12">
        <f>(D12-'Random Sample'!H$3)^2</f>
        <v>1.0162560090702903</v>
      </c>
      <c r="K12">
        <v>2.4</v>
      </c>
      <c r="L12">
        <f>COUNTIF(D$2:D$43,CONCATENATE("&lt;=",K12))-SUM(L$5:L11)</f>
        <v>5</v>
      </c>
      <c r="W12" s="5">
        <v>2.42</v>
      </c>
    </row>
    <row r="13" spans="1:23" ht="23.25">
      <c r="A13" t="s">
        <v>5</v>
      </c>
      <c r="B13">
        <v>12</v>
      </c>
      <c r="C13">
        <v>3</v>
      </c>
      <c r="D13">
        <v>3.49</v>
      </c>
      <c r="F13">
        <f>(D13-'Random Sample'!H$3)^2</f>
        <v>0.5747083900226725</v>
      </c>
      <c r="K13">
        <v>2.6</v>
      </c>
      <c r="L13">
        <f>COUNTIF(D$2:D$43,CONCATENATE("&lt;=",K13))-SUM(L$5:L12)</f>
        <v>7</v>
      </c>
      <c r="W13" s="5">
        <v>2.46</v>
      </c>
    </row>
    <row r="14" spans="1:23" ht="23.25">
      <c r="A14" t="s">
        <v>5</v>
      </c>
      <c r="B14">
        <v>13</v>
      </c>
      <c r="C14">
        <v>31</v>
      </c>
      <c r="D14">
        <v>3.95</v>
      </c>
      <c r="F14">
        <f>(D14-'Random Sample'!H$3)^2</f>
        <v>0.08886077097505542</v>
      </c>
      <c r="K14">
        <v>2.8</v>
      </c>
      <c r="L14">
        <f>COUNTIF(D$2:D$43,CONCATENATE("&lt;=",K14))-SUM(L$5:L13)</f>
        <v>3</v>
      </c>
      <c r="W14" s="5">
        <v>2.54</v>
      </c>
    </row>
    <row r="15" spans="1:23" ht="23.25">
      <c r="A15" t="s">
        <v>5</v>
      </c>
      <c r="B15">
        <v>14</v>
      </c>
      <c r="C15">
        <v>10</v>
      </c>
      <c r="D15">
        <v>3.9</v>
      </c>
      <c r="F15">
        <f>(D15-'Random Sample'!H$3)^2</f>
        <v>0.1211702947845792</v>
      </c>
      <c r="K15">
        <v>3</v>
      </c>
      <c r="L15">
        <f>COUNTIF(D$2:D$43,CONCATENATE("&lt;=",K15))-SUM(L$5:L14)</f>
        <v>1</v>
      </c>
      <c r="W15" s="5">
        <v>2.54</v>
      </c>
    </row>
    <row r="16" spans="1:23" ht="23.25">
      <c r="A16" t="s">
        <v>5</v>
      </c>
      <c r="B16">
        <v>15</v>
      </c>
      <c r="C16">
        <v>40</v>
      </c>
      <c r="D16">
        <v>4.35</v>
      </c>
      <c r="F16">
        <f>(D16-'Random Sample'!H$3)^2</f>
        <v>0.010384580498866538</v>
      </c>
      <c r="K16">
        <v>3.2</v>
      </c>
      <c r="L16">
        <f>COUNTIF(D$2:D$43,CONCATENATE("&lt;=",K16))-SUM(L$5:L15)</f>
        <v>1</v>
      </c>
      <c r="W16" s="5">
        <v>2.54</v>
      </c>
    </row>
    <row r="17" spans="1:23" ht="23.25">
      <c r="A17" t="s">
        <v>5</v>
      </c>
      <c r="B17">
        <v>16</v>
      </c>
      <c r="C17">
        <v>14</v>
      </c>
      <c r="D17">
        <v>3.97</v>
      </c>
      <c r="F17">
        <f>(D17-'Random Sample'!H$3)^2</f>
        <v>0.07733696145124598</v>
      </c>
      <c r="K17">
        <v>3.4</v>
      </c>
      <c r="L17">
        <f>COUNTIF(D$2:D$43,CONCATENATE("&lt;=",K17))-SUM(L$5:L16)</f>
        <v>2</v>
      </c>
      <c r="W17" s="5">
        <v>2.6</v>
      </c>
    </row>
    <row r="18" spans="1:23" ht="23.25">
      <c r="A18" t="s">
        <v>5</v>
      </c>
      <c r="B18">
        <v>17</v>
      </c>
      <c r="C18">
        <v>5</v>
      </c>
      <c r="D18">
        <v>4.8</v>
      </c>
      <c r="F18">
        <f>(D18-'Random Sample'!H$3)^2</f>
        <v>0.3045988662131539</v>
      </c>
      <c r="K18">
        <v>3.6</v>
      </c>
      <c r="L18">
        <f>COUNTIF(D$2:D$43,CONCATENATE("&lt;=",K18))-SUM(L$5:L17)</f>
        <v>1</v>
      </c>
      <c r="W18" s="5">
        <v>2.66</v>
      </c>
    </row>
    <row r="19" spans="1:23" ht="23.25">
      <c r="A19" t="s">
        <v>5</v>
      </c>
      <c r="B19">
        <v>18</v>
      </c>
      <c r="C19">
        <v>28</v>
      </c>
      <c r="D19">
        <v>4.36</v>
      </c>
      <c r="F19">
        <f>(D19-'Random Sample'!H$3)^2</f>
        <v>0.012522675736961959</v>
      </c>
      <c r="K19">
        <v>3.8</v>
      </c>
      <c r="L19">
        <f>COUNTIF(D$2:D$43,CONCATENATE("&lt;=",K19))-SUM(L$5:L18)</f>
        <v>1</v>
      </c>
      <c r="W19" s="5">
        <v>2.73</v>
      </c>
    </row>
    <row r="20" spans="1:23" ht="23.25">
      <c r="A20" t="s">
        <v>5</v>
      </c>
      <c r="B20">
        <v>19</v>
      </c>
      <c r="C20">
        <v>21</v>
      </c>
      <c r="D20">
        <v>3.93</v>
      </c>
      <c r="F20">
        <f>(D20-'Random Sample'!H$3)^2</f>
        <v>0.10118458049886488</v>
      </c>
      <c r="K20">
        <v>4</v>
      </c>
      <c r="L20">
        <f>COUNTIF(D$2:D$43,CONCATENATE("&lt;=",K20))-SUM(L$5:L19)</f>
        <v>5</v>
      </c>
      <c r="W20" s="5">
        <v>2.73</v>
      </c>
    </row>
    <row r="21" spans="1:23" ht="23.25">
      <c r="A21" t="s">
        <v>5</v>
      </c>
      <c r="B21">
        <v>20</v>
      </c>
      <c r="C21">
        <v>34</v>
      </c>
      <c r="D21">
        <v>3.99</v>
      </c>
      <c r="F21">
        <f>(D21-'Random Sample'!H$3)^2</f>
        <v>0.06661315192743653</v>
      </c>
      <c r="K21">
        <v>4.2</v>
      </c>
      <c r="L21">
        <f>COUNTIF(D$2:D$43,CONCATENATE("&lt;=",K21))-SUM(L$5:L20)</f>
        <v>1</v>
      </c>
      <c r="M21">
        <v>10</v>
      </c>
      <c r="W21" s="5">
        <v>2.84</v>
      </c>
    </row>
    <row r="22" spans="1:23" ht="23.25">
      <c r="A22" t="s">
        <v>5</v>
      </c>
      <c r="B22">
        <v>21</v>
      </c>
      <c r="C22">
        <v>36</v>
      </c>
      <c r="D22">
        <v>4.41</v>
      </c>
      <c r="F22">
        <f>(D22-'Random Sample'!H$3)^2</f>
        <v>0.026213151927438318</v>
      </c>
      <c r="K22">
        <v>4.4</v>
      </c>
      <c r="L22">
        <f>COUNTIF(D$2:D$43,CONCATENATE("&lt;=",K22))-SUM(L$5:L21)</f>
        <v>2</v>
      </c>
      <c r="W22" s="5">
        <v>3.15</v>
      </c>
    </row>
    <row r="23" spans="1:23" ht="23.25">
      <c r="A23" t="s">
        <v>6</v>
      </c>
      <c r="B23">
        <v>22</v>
      </c>
      <c r="C23">
        <v>33</v>
      </c>
      <c r="D23">
        <v>2.42</v>
      </c>
      <c r="F23">
        <f>(D23-'Random Sample'!H$3)^2</f>
        <v>3.3419321995464784</v>
      </c>
      <c r="K23">
        <v>4.6</v>
      </c>
      <c r="L23">
        <f>COUNTIF(D$2:D$43,CONCATENATE("&lt;=",K23))-SUM(L$5:L22)</f>
        <v>1</v>
      </c>
      <c r="W23" s="5">
        <v>3.22</v>
      </c>
    </row>
    <row r="24" spans="1:23" ht="23.25">
      <c r="A24" t="s">
        <v>6</v>
      </c>
      <c r="B24">
        <v>23</v>
      </c>
      <c r="C24">
        <v>13</v>
      </c>
      <c r="D24">
        <v>2.66</v>
      </c>
      <c r="F24">
        <f>(D24-'Random Sample'!H$3)^2</f>
        <v>2.5220464852607645</v>
      </c>
      <c r="K24">
        <v>4.8</v>
      </c>
      <c r="L24">
        <f>COUNTIF(D$2:D$43,CONCATENATE("&lt;=",K24))-SUM(L$5:L23)</f>
        <v>1</v>
      </c>
      <c r="W24" s="5">
        <v>3.24</v>
      </c>
    </row>
    <row r="25" spans="1:23" ht="23.25">
      <c r="A25" t="s">
        <v>6</v>
      </c>
      <c r="B25">
        <v>24</v>
      </c>
      <c r="C25">
        <v>6</v>
      </c>
      <c r="D25">
        <v>1.93</v>
      </c>
      <c r="F25">
        <f>(D25-'Random Sample'!H$3)^2</f>
        <v>5.373565532879811</v>
      </c>
      <c r="K25">
        <v>5</v>
      </c>
      <c r="L25">
        <f>COUNTIF(D$2:D$43,CONCATENATE("&lt;=",K25))-SUM(L$5:L24)</f>
        <v>0</v>
      </c>
      <c r="W25" s="5">
        <v>3.49</v>
      </c>
    </row>
    <row r="26" spans="1:23" ht="23.25">
      <c r="A26" t="s">
        <v>6</v>
      </c>
      <c r="B26">
        <v>25</v>
      </c>
      <c r="C26">
        <v>8</v>
      </c>
      <c r="D26">
        <v>2.73</v>
      </c>
      <c r="F26">
        <f>(D26-'Random Sample'!H$3)^2</f>
        <v>2.3046131519274318</v>
      </c>
      <c r="K26">
        <v>5.2</v>
      </c>
      <c r="L26">
        <f>COUNTIF(D$2:D$43,CONCATENATE("&lt;=",K26))-SUM(L$5:L25)</f>
        <v>0</v>
      </c>
      <c r="W26" s="5">
        <v>3.73</v>
      </c>
    </row>
    <row r="27" spans="1:23" ht="23.25">
      <c r="A27" t="s">
        <v>6</v>
      </c>
      <c r="B27">
        <v>26</v>
      </c>
      <c r="C27">
        <v>1</v>
      </c>
      <c r="D27">
        <v>3.15</v>
      </c>
      <c r="F27">
        <f>(D27-'Random Sample'!H$3)^2</f>
        <v>1.2058131519274335</v>
      </c>
      <c r="K27">
        <v>5.4</v>
      </c>
      <c r="L27">
        <f>COUNTIF(D$2:D$43,CONCATENATE("&lt;=",K27))-SUM(L$5:L26)</f>
        <v>1</v>
      </c>
      <c r="W27" s="5">
        <v>3.9</v>
      </c>
    </row>
    <row r="28" spans="1:23" ht="23.25">
      <c r="A28" t="s">
        <v>6</v>
      </c>
      <c r="B28">
        <v>27</v>
      </c>
      <c r="C28">
        <v>18</v>
      </c>
      <c r="D28">
        <v>2.42</v>
      </c>
      <c r="F28">
        <f>(D28-'Random Sample'!H$3)^2</f>
        <v>3.3419321995464784</v>
      </c>
      <c r="K28">
        <v>5.6</v>
      </c>
      <c r="L28">
        <f>COUNTIF(D$2:D$43,CONCATENATE("&lt;=",K28))-SUM(L$5:L27)</f>
        <v>0</v>
      </c>
      <c r="W28" s="5">
        <v>3.93</v>
      </c>
    </row>
    <row r="29" spans="1:23" ht="23.25">
      <c r="A29" t="s">
        <v>6</v>
      </c>
      <c r="B29">
        <v>28</v>
      </c>
      <c r="C29">
        <v>11</v>
      </c>
      <c r="D29">
        <v>2.26</v>
      </c>
      <c r="F29">
        <f>(D29-'Random Sample'!H$3)^2</f>
        <v>3.9525226757369545</v>
      </c>
      <c r="K29">
        <v>5.8</v>
      </c>
      <c r="L29">
        <f>COUNTIF(D$2:D$43,CONCATENATE("&lt;=",K29))-SUM(L$5:L28)</f>
        <v>0</v>
      </c>
      <c r="W29" s="5">
        <v>3.95</v>
      </c>
    </row>
    <row r="30" spans="1:23" ht="23.25">
      <c r="A30" t="s">
        <v>6</v>
      </c>
      <c r="B30">
        <v>29</v>
      </c>
      <c r="C30">
        <v>9</v>
      </c>
      <c r="D30">
        <v>2.84</v>
      </c>
      <c r="F30">
        <f>(D30-'Random Sample'!H$3)^2</f>
        <v>1.9827321995464802</v>
      </c>
      <c r="K30">
        <v>6</v>
      </c>
      <c r="L30">
        <f>COUNTIF(D$2:D$43,CONCATENATE("&lt;=",K30))-SUM(L$5:L29)</f>
        <v>0</v>
      </c>
      <c r="W30" s="5">
        <v>3.97</v>
      </c>
    </row>
    <row r="31" spans="1:23" ht="23.25">
      <c r="A31" t="s">
        <v>6</v>
      </c>
      <c r="B31">
        <v>30</v>
      </c>
      <c r="C31">
        <v>26</v>
      </c>
      <c r="D31">
        <v>2.1</v>
      </c>
      <c r="F31">
        <f>(D31-'Random Sample'!H$3)^2</f>
        <v>4.614313151927429</v>
      </c>
      <c r="K31">
        <v>6.2</v>
      </c>
      <c r="L31">
        <f>COUNTIF(D$2:D$43,CONCATENATE("&lt;=",K31))-SUM(L$5:L30)</f>
        <v>0</v>
      </c>
      <c r="W31" s="5">
        <v>3.99</v>
      </c>
    </row>
    <row r="32" spans="1:23" ht="23.25">
      <c r="A32" t="s">
        <v>6</v>
      </c>
      <c r="B32">
        <v>31</v>
      </c>
      <c r="C32">
        <v>20</v>
      </c>
      <c r="D32">
        <v>2.54</v>
      </c>
      <c r="F32">
        <f>(D32-'Random Sample'!H$3)^2</f>
        <v>2.9175893424036214</v>
      </c>
      <c r="K32">
        <v>6.4</v>
      </c>
      <c r="L32">
        <f>COUNTIF(D$2:D$43,CONCATENATE("&lt;=",K32))-SUM(L$5:L31)</f>
        <v>0</v>
      </c>
      <c r="W32" s="5">
        <v>4.03</v>
      </c>
    </row>
    <row r="33" spans="1:23" ht="23.25">
      <c r="A33" t="s">
        <v>6</v>
      </c>
      <c r="B33">
        <v>32</v>
      </c>
      <c r="C33">
        <v>30</v>
      </c>
      <c r="D33">
        <v>2.73</v>
      </c>
      <c r="F33">
        <f>(D33-'Random Sample'!H$3)^2</f>
        <v>2.3046131519274318</v>
      </c>
      <c r="K33">
        <v>6.6</v>
      </c>
      <c r="L33">
        <f>COUNTIF(D$2:D$43,CONCATENATE("&lt;=",K33))-SUM(L$5:L32)</f>
        <v>0</v>
      </c>
      <c r="W33" s="5">
        <v>4.35</v>
      </c>
    </row>
    <row r="34" spans="1:23" ht="23.25">
      <c r="A34" t="s">
        <v>6</v>
      </c>
      <c r="B34">
        <v>33</v>
      </c>
      <c r="C34">
        <v>17</v>
      </c>
      <c r="D34">
        <v>2.15</v>
      </c>
      <c r="F34">
        <f>(D34-'Random Sample'!H$3)^2</f>
        <v>4.402003628117906</v>
      </c>
      <c r="K34">
        <v>6.8</v>
      </c>
      <c r="L34">
        <f>COUNTIF(D$2:D$43,CONCATENATE("&lt;=",K34))-SUM(L$5:L33)</f>
        <v>0</v>
      </c>
      <c r="W34" s="5">
        <v>4.36</v>
      </c>
    </row>
    <row r="35" spans="1:23" ht="23.25">
      <c r="A35" t="s">
        <v>6</v>
      </c>
      <c r="B35">
        <v>34</v>
      </c>
      <c r="C35">
        <v>19</v>
      </c>
      <c r="D35">
        <v>2.6</v>
      </c>
      <c r="F35">
        <f>(D35-'Random Sample'!H$3)^2</f>
        <v>2.716217913832193</v>
      </c>
      <c r="K35">
        <v>7</v>
      </c>
      <c r="L35">
        <f>COUNTIF(D$2:D$43,CONCATENATE("&lt;=",K35))-SUM(L$5:L34)</f>
        <v>0</v>
      </c>
      <c r="W35" s="5">
        <v>4.41</v>
      </c>
    </row>
    <row r="36" spans="1:23" ht="23.25">
      <c r="A36" t="s">
        <v>6</v>
      </c>
      <c r="B36">
        <v>35</v>
      </c>
      <c r="C36">
        <v>2</v>
      </c>
      <c r="D36">
        <v>2.31</v>
      </c>
      <c r="F36">
        <f>(D36-'Random Sample'!H$3)^2</f>
        <v>3.75621315192743</v>
      </c>
      <c r="K36">
        <v>7.2</v>
      </c>
      <c r="L36">
        <f>COUNTIF(D$2:D$43,CONCATENATE("&lt;=",K36))-SUM(L$5:L35)</f>
        <v>0</v>
      </c>
      <c r="W36" s="5">
        <v>4.8</v>
      </c>
    </row>
    <row r="37" spans="1:23" ht="23.25">
      <c r="A37" t="s">
        <v>6</v>
      </c>
      <c r="B37">
        <v>36</v>
      </c>
      <c r="C37">
        <v>16</v>
      </c>
      <c r="D37">
        <v>2.38</v>
      </c>
      <c r="F37">
        <f>(D37-'Random Sample'!H$3)^2</f>
        <v>3.4897798185940974</v>
      </c>
      <c r="K37">
        <v>7.4</v>
      </c>
      <c r="L37">
        <f>COUNTIF(D$2:D$43,CONCATENATE("&lt;=",K37))-SUM(L$5:L36)</f>
        <v>0</v>
      </c>
      <c r="W37" s="5">
        <v>5.22</v>
      </c>
    </row>
    <row r="38" spans="1:23" ht="23.25">
      <c r="A38" t="s">
        <v>6</v>
      </c>
      <c r="B38">
        <v>37</v>
      </c>
      <c r="C38">
        <v>32</v>
      </c>
      <c r="D38">
        <v>2.54</v>
      </c>
      <c r="F38">
        <f>(D38-'Random Sample'!H$3)^2</f>
        <v>2.9175893424036214</v>
      </c>
      <c r="K38">
        <v>7.6</v>
      </c>
      <c r="L38">
        <f>COUNTIF(D$2:D$43,CONCATENATE("&lt;=",K38))-SUM(L$5:L37)</f>
        <v>0</v>
      </c>
      <c r="W38" s="5">
        <v>7.64</v>
      </c>
    </row>
    <row r="39" spans="1:23" ht="23.25">
      <c r="A39" t="s">
        <v>6</v>
      </c>
      <c r="B39">
        <v>38</v>
      </c>
      <c r="C39">
        <v>23</v>
      </c>
      <c r="D39">
        <v>2.32</v>
      </c>
      <c r="F39">
        <f>(D39-'Random Sample'!H$3)^2</f>
        <v>3.717551247165526</v>
      </c>
      <c r="K39">
        <v>7.8</v>
      </c>
      <c r="L39">
        <f>COUNTIF(D$2:D$43,CONCATENATE("&lt;=",K39))-SUM(L$5:L38)</f>
        <v>1</v>
      </c>
      <c r="V39" s="5">
        <f>AVERAGE(W39:W43)</f>
        <v>11.76</v>
      </c>
      <c r="W39" s="5">
        <v>10.31</v>
      </c>
    </row>
    <row r="40" spans="1:23" ht="23.25">
      <c r="A40" t="s">
        <v>6</v>
      </c>
      <c r="B40">
        <v>39</v>
      </c>
      <c r="C40">
        <v>38</v>
      </c>
      <c r="D40">
        <v>2.46</v>
      </c>
      <c r="F40">
        <f>(D40-'Random Sample'!H$3)^2</f>
        <v>3.1972845804988594</v>
      </c>
      <c r="K40">
        <v>8</v>
      </c>
      <c r="L40">
        <f>COUNTIF(D$2:D$43,CONCATENATE("&lt;=",K40))-SUM(L$5:L39)</f>
        <v>0</v>
      </c>
      <c r="W40" s="5">
        <v>10.49</v>
      </c>
    </row>
    <row r="41" spans="1:23" ht="23.25">
      <c r="A41" t="s">
        <v>6</v>
      </c>
      <c r="B41">
        <v>40</v>
      </c>
      <c r="C41">
        <v>25</v>
      </c>
      <c r="D41">
        <v>2.54</v>
      </c>
      <c r="F41">
        <f>(D41-'Random Sample'!H$3)^2</f>
        <v>2.9175893424036214</v>
      </c>
      <c r="K41">
        <v>8.2</v>
      </c>
      <c r="L41">
        <f>COUNTIF(D$2:D$43,CONCATENATE("&lt;=",K41))-SUM(L$5:L40)</f>
        <v>0</v>
      </c>
      <c r="W41" s="5">
        <v>11.6</v>
      </c>
    </row>
    <row r="42" spans="1:23" ht="23.25">
      <c r="A42" t="s">
        <v>6</v>
      </c>
      <c r="B42">
        <v>41</v>
      </c>
      <c r="C42">
        <v>22</v>
      </c>
      <c r="D42">
        <v>2.06</v>
      </c>
      <c r="F42">
        <f>(D42-'Random Sample'!H$3)^2</f>
        <v>4.787760770975048</v>
      </c>
      <c r="K42">
        <v>8.4</v>
      </c>
      <c r="L42">
        <f>COUNTIF(D$2:D$43,CONCATENATE("&lt;=",K42))-SUM(L$5:L41)</f>
        <v>0</v>
      </c>
      <c r="W42" s="5">
        <v>13.2</v>
      </c>
    </row>
    <row r="43" spans="1:23" ht="23.25">
      <c r="A43" t="s">
        <v>6</v>
      </c>
      <c r="B43">
        <v>42</v>
      </c>
      <c r="C43">
        <v>37</v>
      </c>
      <c r="D43">
        <v>2.25</v>
      </c>
      <c r="F43">
        <f>(D43-'Random Sample'!H$3)^2</f>
        <v>3.9923845804988582</v>
      </c>
      <c r="K43">
        <v>8.6</v>
      </c>
      <c r="L43">
        <f>COUNTIF(D$2:D$43,CONCATENATE("&lt;=",K43))-SUM(L$5:L42)</f>
        <v>0</v>
      </c>
      <c r="W43" s="5">
        <v>13.2</v>
      </c>
    </row>
    <row r="44" spans="11:12" ht="23.25">
      <c r="K44">
        <v>8.8</v>
      </c>
      <c r="L44">
        <f>COUNTIF(D$2:D$43,CONCATENATE("&lt;=",K44))-SUM(L$5:L43)</f>
        <v>0</v>
      </c>
    </row>
    <row r="45" spans="4:12" ht="23.25">
      <c r="D45">
        <f>SUM(D2:D43)</f>
        <v>178.41999999999993</v>
      </c>
      <c r="F45">
        <f>SUM(F2:F43)</f>
        <v>376.0102476190476</v>
      </c>
      <c r="K45">
        <v>9</v>
      </c>
      <c r="L45">
        <f>COUNTIF(D$2:D$43,CONCATENATE("&lt;=",K45))-SUM(L$5:L44)</f>
        <v>0</v>
      </c>
    </row>
    <row r="46" spans="11:12" ht="23.25">
      <c r="K46">
        <v>9.2</v>
      </c>
      <c r="L46">
        <f>COUNTIF(D$2:D$43,CONCATENATE("&lt;=",K46))-SUM(L$5:L45)</f>
        <v>0</v>
      </c>
    </row>
    <row r="47" spans="6:12" ht="23.25">
      <c r="F47">
        <f>F45/42</f>
        <v>8.952624943310658</v>
      </c>
      <c r="K47">
        <v>9.4</v>
      </c>
      <c r="L47">
        <f>COUNTIF(D$2:D$43,CONCATENATE("&lt;=",K47))-SUM(L$5:L46)</f>
        <v>0</v>
      </c>
    </row>
    <row r="48" spans="6:12" ht="23.25">
      <c r="F48">
        <f>SQRT(F47)</f>
        <v>2.992093739058096</v>
      </c>
      <c r="K48">
        <v>9.6</v>
      </c>
      <c r="L48">
        <f>COUNTIF(D$2:D$43,CONCATENATE("&lt;=",K48))-SUM(L$5:L47)</f>
        <v>0</v>
      </c>
    </row>
    <row r="49" spans="11:12" ht="23.25">
      <c r="K49">
        <v>9.8</v>
      </c>
      <c r="L49">
        <f>COUNTIF(D$2:D$43,CONCATENATE("&lt;=",K49))-SUM(L$5:L48)</f>
        <v>0</v>
      </c>
    </row>
    <row r="50" spans="11:12" ht="23.25">
      <c r="K50">
        <v>10</v>
      </c>
      <c r="L50">
        <f>COUNTIF(D$2:D$43,CONCATENATE("&lt;=",K50))-SUM(L$5:L49)</f>
        <v>0</v>
      </c>
    </row>
    <row r="51" spans="11:12" ht="23.25">
      <c r="K51">
        <v>10.2</v>
      </c>
      <c r="L51">
        <f>COUNTIF(D$2:D$43,CONCATENATE("&lt;=",K51))-SUM(L$5:L50)</f>
        <v>0</v>
      </c>
    </row>
    <row r="52" spans="11:12" ht="23.25">
      <c r="K52">
        <v>10.4</v>
      </c>
      <c r="L52">
        <f>COUNTIF(D$2:D$43,CONCATENATE("&lt;=",K52))-SUM(L$5:L51)</f>
        <v>1</v>
      </c>
    </row>
    <row r="53" spans="11:12" ht="23.25">
      <c r="K53">
        <v>10.6</v>
      </c>
      <c r="L53">
        <f>COUNTIF(D$2:D$43,CONCATENATE("&lt;=",K53))-SUM(L$5:L52)</f>
        <v>1</v>
      </c>
    </row>
    <row r="54" spans="11:12" ht="23.25">
      <c r="K54">
        <v>10.8</v>
      </c>
      <c r="L54">
        <f>COUNTIF(D$2:D$43,CONCATENATE("&lt;=",K54))-SUM(L$5:L53)</f>
        <v>0</v>
      </c>
    </row>
    <row r="55" spans="11:12" ht="23.25">
      <c r="K55">
        <v>11</v>
      </c>
      <c r="L55">
        <f>COUNTIF(D$2:D$43,CONCATENATE("&lt;=",K55))-SUM(L$5:L54)</f>
        <v>0</v>
      </c>
    </row>
    <row r="56" spans="11:12" ht="23.25">
      <c r="K56">
        <v>11.2</v>
      </c>
      <c r="L56">
        <f>COUNTIF(D$2:D$43,CONCATENATE("&lt;=",K56))-SUM(L$5:L55)</f>
        <v>0</v>
      </c>
    </row>
    <row r="57" spans="11:12" ht="23.25">
      <c r="K57">
        <v>11.4</v>
      </c>
      <c r="L57">
        <f>COUNTIF(D$2:D$43,CONCATENATE("&lt;=",K57))-SUM(L$5:L56)</f>
        <v>0</v>
      </c>
    </row>
    <row r="58" spans="11:12" ht="23.25">
      <c r="K58">
        <v>11.6</v>
      </c>
      <c r="L58">
        <f>COUNTIF(D$2:D$43,CONCATENATE("&lt;=",K58))-SUM(L$5:L57)</f>
        <v>1</v>
      </c>
    </row>
    <row r="59" spans="11:12" ht="23.25">
      <c r="K59">
        <v>11.8</v>
      </c>
      <c r="L59">
        <f>COUNTIF(D$2:D$43,CONCATENATE("&lt;=",K59))-SUM(L$5:L58)</f>
        <v>0</v>
      </c>
    </row>
    <row r="60" spans="11:12" ht="23.25">
      <c r="K60">
        <v>12</v>
      </c>
      <c r="L60">
        <f>COUNTIF(D$2:D$43,CONCATENATE("&lt;=",K60))-SUM(L$5:L59)</f>
        <v>0</v>
      </c>
    </row>
    <row r="61" spans="11:12" ht="23.25">
      <c r="K61">
        <v>12.2</v>
      </c>
      <c r="L61">
        <f>COUNTIF(D$2:D$43,CONCATENATE("&lt;=",K61))-SUM(L$5:L60)</f>
        <v>0</v>
      </c>
    </row>
    <row r="62" spans="11:12" ht="23.25">
      <c r="K62">
        <v>12.4</v>
      </c>
      <c r="L62">
        <f>COUNTIF(D$2:D$43,CONCATENATE("&lt;=",K62))-SUM(L$5:L61)</f>
        <v>0</v>
      </c>
    </row>
    <row r="63" spans="11:12" ht="23.25">
      <c r="K63">
        <v>12.6</v>
      </c>
      <c r="L63">
        <f>COUNTIF(D$2:D$43,CONCATENATE("&lt;=",K63))-SUM(L$5:L62)</f>
        <v>0</v>
      </c>
    </row>
    <row r="64" spans="11:12" ht="23.25">
      <c r="K64">
        <v>12.8</v>
      </c>
      <c r="L64">
        <f>COUNTIF(D$2:D$43,CONCATENATE("&lt;=",K64))-SUM(L$5:L63)</f>
        <v>0</v>
      </c>
    </row>
    <row r="65" spans="11:12" ht="23.25">
      <c r="K65">
        <v>13</v>
      </c>
      <c r="L65">
        <f>COUNTIF(D$2:D$43,CONCATENATE("&lt;=",K65))-SUM(L$5:L64)</f>
        <v>0</v>
      </c>
    </row>
    <row r="66" spans="11:12" ht="23.25">
      <c r="K66">
        <v>13.2</v>
      </c>
      <c r="L66">
        <f>COUNTIF(D$2:D$43,CONCATENATE("&lt;=",K66))-SUM(L$5:L65)</f>
        <v>2</v>
      </c>
    </row>
    <row r="67" spans="11:12" ht="23.25">
      <c r="K67">
        <v>13.4</v>
      </c>
      <c r="L67">
        <f>COUNTIF(D$2:D$43,CONCATENATE("&lt;=",K67))-SUM(L$5:L66)</f>
        <v>0</v>
      </c>
    </row>
    <row r="68" spans="11:12" ht="23.25">
      <c r="K68">
        <v>13.6</v>
      </c>
      <c r="L68">
        <f>COUNTIF(D$2:D$43,CONCATENATE("&lt;=",K68))-SUM(L$5:L67)</f>
        <v>0</v>
      </c>
    </row>
    <row r="69" spans="11:12" ht="23.25">
      <c r="K69">
        <v>13.8</v>
      </c>
      <c r="L69">
        <f>COUNTIF(D$2:D$43,CONCATENATE("&lt;=",K69))-SUM(L$5:L68)</f>
        <v>0</v>
      </c>
    </row>
    <row r="70" spans="11:12" ht="23.25">
      <c r="K70">
        <v>14</v>
      </c>
      <c r="L70">
        <f>COUNTIF(D$2:D$43,CONCATENATE("&lt;=",K70))-SUM(L$5:L69)</f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8"/>
  <sheetViews>
    <sheetView zoomScalePageLayoutView="0" workbookViewId="0" topLeftCell="A1">
      <selection activeCell="F2" sqref="F2"/>
    </sheetView>
  </sheetViews>
  <sheetFormatPr defaultColWidth="9.00390625" defaultRowHeight="15.75"/>
  <cols>
    <col min="1" max="4" width="14.50390625" style="1" customWidth="1"/>
    <col min="5" max="5" width="16.50390625" style="1" customWidth="1"/>
    <col min="6" max="7" width="9.00390625" style="1" customWidth="1"/>
    <col min="8" max="8" width="18.25390625" style="1" customWidth="1"/>
    <col min="9" max="9" width="13.875" style="1" customWidth="1"/>
    <col min="10" max="15" width="9.00390625" style="1" customWidth="1"/>
    <col min="16" max="16" width="11.75390625" style="1" customWidth="1"/>
    <col min="17" max="17" width="10.875" style="1" customWidth="1"/>
    <col min="18" max="38" width="9.00390625" style="1" customWidth="1"/>
    <col min="39" max="39" width="11.625" style="1" customWidth="1"/>
    <col min="40" max="16384" width="9.00390625" style="1" customWidth="1"/>
  </cols>
  <sheetData>
    <row r="1" spans="5:6" ht="20.25">
      <c r="E1" s="1" t="s">
        <v>8</v>
      </c>
      <c r="F1" s="2">
        <v>8</v>
      </c>
    </row>
    <row r="2" spans="1:39" ht="20.25">
      <c r="A2" s="1" t="s">
        <v>31</v>
      </c>
      <c r="B2" s="1" t="s">
        <v>4</v>
      </c>
      <c r="C2" s="1" t="s">
        <v>5</v>
      </c>
      <c r="D2" s="1" t="s">
        <v>6</v>
      </c>
      <c r="H2" s="1" t="s">
        <v>12</v>
      </c>
      <c r="K2" s="1" t="s">
        <v>20</v>
      </c>
      <c r="N2" s="1" t="s">
        <v>37</v>
      </c>
      <c r="O2" s="1" t="s">
        <v>10</v>
      </c>
      <c r="P2" s="1" t="s">
        <v>38</v>
      </c>
      <c r="Q2" s="1" t="s">
        <v>45</v>
      </c>
      <c r="AD2" s="1" t="s">
        <v>3</v>
      </c>
      <c r="AE2" s="1" t="s">
        <v>10</v>
      </c>
      <c r="AF2" s="1" t="s">
        <v>13</v>
      </c>
      <c r="AG2" s="1" t="s">
        <v>30</v>
      </c>
      <c r="AJ2" s="1" t="s">
        <v>39</v>
      </c>
      <c r="AK2" s="1" t="s">
        <v>37</v>
      </c>
      <c r="AL2" s="1" t="s">
        <v>41</v>
      </c>
      <c r="AM2" s="1" t="s">
        <v>40</v>
      </c>
    </row>
    <row r="3" spans="1:39" ht="20.25">
      <c r="A3" s="1">
        <v>1</v>
      </c>
      <c r="B3" s="1">
        <f>IF(A3&gt;Q$3,"",AL3)</f>
        <v>7.64</v>
      </c>
      <c r="C3" s="1">
        <f>IF(A3&gt;Q$4,"",AL9)</f>
        <v>4.03</v>
      </c>
      <c r="D3" s="1">
        <f>IF(A3&gt;Q$5,"",AL24)</f>
        <v>2.84</v>
      </c>
      <c r="H3" s="1" t="s">
        <v>13</v>
      </c>
      <c r="I3" s="1">
        <f>(B25*B27+C25*C27+D25*D27)/SUM(B27:D27)</f>
        <v>4.753333333333334</v>
      </c>
      <c r="K3" s="1">
        <f>AVERAGE('Population Data'!D2:D43)</f>
        <v>4.248095238095236</v>
      </c>
      <c r="N3" s="1" t="s">
        <v>4</v>
      </c>
      <c r="O3" s="1">
        <v>6</v>
      </c>
      <c r="P3" s="1">
        <f>O3/42</f>
        <v>0.14285714285714285</v>
      </c>
      <c r="Q3" s="1">
        <f>MIN(O3,IF(INT(P3*F$1)=P3*F$1,P3*F$1,ROUND(P3*F$1+0.5,0)))</f>
        <v>2</v>
      </c>
      <c r="AB3" s="1" t="s">
        <v>23</v>
      </c>
      <c r="AC3" s="1">
        <f>ROUND(I8/0.2,0)*0.2</f>
        <v>0</v>
      </c>
      <c r="AD3" s="1">
        <v>1</v>
      </c>
      <c r="AE3" s="1">
        <f>COUNTIF(F$3:F$44,CONCATENATE("&lt;=",AD3))</f>
        <v>0</v>
      </c>
      <c r="AF3" s="1">
        <f>IF(AD3=$AC$3,2,IF(AD3=$AC$4,6,IF(AD3=$AC$5,2,"")))</f>
      </c>
      <c r="AJ3" s="1">
        <f>'Random Rank'!A2</f>
        <v>1</v>
      </c>
      <c r="AK3" s="1" t="str">
        <f>'Population Data'!A2</f>
        <v>Walnut</v>
      </c>
      <c r="AL3" s="1">
        <f>LOOKUP(AM3,'Population Data'!B$2:B$7,'Population Data'!D$2:D$7)</f>
        <v>7.64</v>
      </c>
      <c r="AM3" s="1">
        <f>RANK('Random Rank'!B2,'Random Rank'!B$2:B$7)</f>
        <v>6</v>
      </c>
    </row>
    <row r="4" spans="1:39" ht="20.25">
      <c r="A4" s="1">
        <v>2</v>
      </c>
      <c r="B4" s="1">
        <f aca="true" t="shared" si="0" ref="B4:B23">IF(A4&gt;Q$3,"",AL4)</f>
        <v>13.2</v>
      </c>
      <c r="C4" s="1">
        <f aca="true" t="shared" si="1" ref="C4:C23">IF(A4&gt;Q$4,"",AL10)</f>
        <v>3.97</v>
      </c>
      <c r="D4" s="1">
        <f aca="true" t="shared" si="2" ref="D4:D23">IF(A4&gt;Q$5,"",AL25)</f>
        <v>2.42</v>
      </c>
      <c r="H4" s="1" t="s">
        <v>43</v>
      </c>
      <c r="I4" s="1">
        <f>SQRT(SUM(B60:D60))</f>
        <v>0.621067380690714</v>
      </c>
      <c r="K4" s="1">
        <f>VARP('Population Data'!D2:D43)</f>
        <v>8.952624943310667</v>
      </c>
      <c r="N4" s="1" t="s">
        <v>5</v>
      </c>
      <c r="O4" s="1">
        <v>15</v>
      </c>
      <c r="P4" s="1">
        <f>O4/42</f>
        <v>0.35714285714285715</v>
      </c>
      <c r="Q4" s="1">
        <f>MIN(O4,IF(INT(P4*F$1)=P4*F$1,P4*F$1,ROUND(P4*F$1+0.5,0)))</f>
        <v>3</v>
      </c>
      <c r="AB4" s="1" t="s">
        <v>13</v>
      </c>
      <c r="AC4" s="1">
        <f>ROUND(I3/0.2,0)*0.2</f>
        <v>4.800000000000001</v>
      </c>
      <c r="AD4" s="1">
        <v>1.2</v>
      </c>
      <c r="AE4" s="1">
        <f>COUNTIF(F$3:F$44,CONCATENATE("&lt;=",AD4))-SUM(AE3:AE$3)</f>
        <v>0</v>
      </c>
      <c r="AF4" s="1">
        <f aca="true" t="shared" si="3" ref="AF4:AF67">IF(AD4=$AC$3,2,IF(AD4=$AC$4,6,IF(AD4=$AC$5,2,"")))</f>
      </c>
      <c r="AJ4" s="1">
        <f>'Random Rank'!A3</f>
        <v>2</v>
      </c>
      <c r="AK4" s="1" t="str">
        <f>'Population Data'!A3</f>
        <v>Walnut</v>
      </c>
      <c r="AL4" s="1">
        <f>LOOKUP(AM4,'Population Data'!B$2:B$7,'Population Data'!D$2:D$7)</f>
        <v>13.2</v>
      </c>
      <c r="AM4" s="1">
        <f>RANK('Random Rank'!B3,'Random Rank'!B$2:B$7)</f>
        <v>1</v>
      </c>
    </row>
    <row r="5" spans="1:39" ht="20.25">
      <c r="A5" s="1">
        <v>3</v>
      </c>
      <c r="B5" s="1">
        <f t="shared" si="0"/>
      </c>
      <c r="C5" s="1">
        <f t="shared" si="1"/>
        <v>3.99</v>
      </c>
      <c r="D5" s="1">
        <f t="shared" si="2"/>
        <v>2.15</v>
      </c>
      <c r="H5" s="1" t="s">
        <v>17</v>
      </c>
      <c r="I5" s="1">
        <f>I4*TINV(0.05,Q6-1)</f>
        <v>1.4321839481132073</v>
      </c>
      <c r="K5" s="1" t="str">
        <f>IF(K3&lt;I6,"OUT",IF(K3&gt;I7,"OUT","IN"))</f>
        <v>IN</v>
      </c>
      <c r="N5" s="1" t="s">
        <v>6</v>
      </c>
      <c r="O5" s="1">
        <v>21</v>
      </c>
      <c r="P5" s="1">
        <f>O5/42</f>
        <v>0.5</v>
      </c>
      <c r="Q5" s="1">
        <f>MIN(O5,IF(INT(P5*F$1)=P5*F$1,P5*F$1,ROUND(P5*F$1+0.5,0)))</f>
        <v>4</v>
      </c>
      <c r="AB5" s="1" t="s">
        <v>24</v>
      </c>
      <c r="AC5" s="1">
        <f>ROUND(I9/0.2,0)*0.2</f>
        <v>0</v>
      </c>
      <c r="AD5" s="1">
        <v>1.4</v>
      </c>
      <c r="AE5" s="1">
        <f>COUNTIF(F$3:F$44,CONCATENATE("&lt;=",AD5))-SUM(AE$3:AE4)</f>
        <v>0</v>
      </c>
      <c r="AF5" s="1">
        <f t="shared" si="3"/>
      </c>
      <c r="AJ5" s="1">
        <f>'Random Rank'!A4</f>
        <v>3</v>
      </c>
      <c r="AK5" s="1" t="str">
        <f>'Population Data'!A4</f>
        <v>Walnut</v>
      </c>
      <c r="AL5" s="1">
        <f>LOOKUP(AM5,'Population Data'!B$2:B$7,'Population Data'!D$2:D$7)</f>
        <v>13.2</v>
      </c>
      <c r="AM5" s="1">
        <f>RANK('Random Rank'!B4,'Random Rank'!B$2:B$7)</f>
        <v>5</v>
      </c>
    </row>
    <row r="6" spans="1:39" ht="20.25">
      <c r="A6" s="1">
        <v>4</v>
      </c>
      <c r="B6" s="1">
        <f t="shared" si="0"/>
      </c>
      <c r="C6" s="1">
        <f t="shared" si="1"/>
      </c>
      <c r="D6" s="1">
        <f t="shared" si="2"/>
        <v>2.54</v>
      </c>
      <c r="H6" s="1" t="s">
        <v>19</v>
      </c>
      <c r="I6" s="1">
        <f>I3-I5</f>
        <v>3.3211493852201266</v>
      </c>
      <c r="P6" s="1" t="s">
        <v>46</v>
      </c>
      <c r="Q6" s="1">
        <f>SUM(Q3:Q5)</f>
        <v>9</v>
      </c>
      <c r="AD6" s="1">
        <v>1.6</v>
      </c>
      <c r="AE6" s="1">
        <f>COUNTIF(F$3:F$44,CONCATENATE("&lt;=",AD6))-SUM(AE$3:AE5)</f>
        <v>0</v>
      </c>
      <c r="AF6" s="1">
        <f t="shared" si="3"/>
      </c>
      <c r="AJ6" s="1">
        <f>'Random Rank'!A5</f>
        <v>4</v>
      </c>
      <c r="AK6" s="1" t="str">
        <f>'Population Data'!A5</f>
        <v>Walnut</v>
      </c>
      <c r="AL6" s="1">
        <f>LOOKUP(AM6,'Population Data'!B$2:B$7,'Population Data'!D$2:D$7)</f>
        <v>11.6</v>
      </c>
      <c r="AM6" s="1">
        <f>RANK('Random Rank'!B5,'Random Rank'!B$2:B$7)</f>
        <v>4</v>
      </c>
    </row>
    <row r="7" spans="1:39" ht="20.25">
      <c r="A7" s="1">
        <v>5</v>
      </c>
      <c r="B7" s="1">
        <f t="shared" si="0"/>
      </c>
      <c r="C7" s="1">
        <f t="shared" si="1"/>
      </c>
      <c r="D7" s="1">
        <f t="shared" si="2"/>
      </c>
      <c r="H7" s="1" t="s">
        <v>18</v>
      </c>
      <c r="I7" s="1">
        <f>I3+I5</f>
        <v>6.185517281446542</v>
      </c>
      <c r="AD7" s="1">
        <v>1.8</v>
      </c>
      <c r="AE7" s="1">
        <f>COUNTIF(F$3:F$44,CONCATENATE("&lt;=",AD7))-SUM(AE$3:AE6)</f>
        <v>0</v>
      </c>
      <c r="AF7" s="1">
        <f t="shared" si="3"/>
      </c>
      <c r="AJ7" s="1">
        <f>'Random Rank'!A6</f>
        <v>5</v>
      </c>
      <c r="AK7" s="1" t="str">
        <f>'Population Data'!A6</f>
        <v>Walnut</v>
      </c>
      <c r="AL7" s="1">
        <f>LOOKUP(AM7,'Population Data'!B$2:B$7,'Population Data'!D$2:D$7)</f>
        <v>10.31</v>
      </c>
      <c r="AM7" s="1">
        <f>RANK('Random Rank'!B6,'Random Rank'!B$2:B$7)</f>
        <v>2</v>
      </c>
    </row>
    <row r="8" spans="1:39" ht="20.25">
      <c r="A8" s="1">
        <v>6</v>
      </c>
      <c r="B8" s="1">
        <f t="shared" si="0"/>
      </c>
      <c r="C8" s="1">
        <f t="shared" si="1"/>
      </c>
      <c r="D8" s="1">
        <f t="shared" si="2"/>
      </c>
      <c r="AD8" s="1">
        <v>2</v>
      </c>
      <c r="AE8" s="1">
        <f>COUNTIF(F$3:F$44,CONCATENATE("&lt;=",AD8))-SUM(AE$3:AE7)</f>
        <v>0</v>
      </c>
      <c r="AF8" s="1">
        <f t="shared" si="3"/>
      </c>
      <c r="AJ8" s="1">
        <f>'Random Rank'!A7</f>
        <v>6</v>
      </c>
      <c r="AK8" s="1" t="str">
        <f>'Population Data'!A7</f>
        <v>Walnut</v>
      </c>
      <c r="AL8" s="1">
        <f>LOOKUP(AM8,'Population Data'!B$2:B$7,'Population Data'!D$2:D$7)</f>
        <v>10.49</v>
      </c>
      <c r="AM8" s="1">
        <f>RANK('Random Rank'!B7,'Random Rank'!B$2:B$7)</f>
        <v>3</v>
      </c>
    </row>
    <row r="9" spans="1:39" ht="20.25">
      <c r="A9" s="1">
        <v>7</v>
      </c>
      <c r="B9" s="1">
        <f t="shared" si="0"/>
      </c>
      <c r="C9" s="1">
        <f t="shared" si="1"/>
      </c>
      <c r="D9" s="1">
        <f t="shared" si="2"/>
      </c>
      <c r="AD9" s="1">
        <v>2.2</v>
      </c>
      <c r="AE9" s="1">
        <f>COUNTIF(F$3:F$44,CONCATENATE("&lt;=",AD9))-SUM(AE$3:AE8)</f>
        <v>0</v>
      </c>
      <c r="AF9" s="1">
        <f t="shared" si="3"/>
      </c>
      <c r="AJ9" s="1">
        <f>'Random Rank'!A8</f>
        <v>7</v>
      </c>
      <c r="AK9" s="1" t="str">
        <f>'Population Data'!A8</f>
        <v>Filbert</v>
      </c>
      <c r="AL9" s="1">
        <f>LOOKUP(AM9+6,'Population Data'!B$8:B$22,'Population Data'!D$8:D$22)</f>
        <v>4.03</v>
      </c>
      <c r="AM9" s="1">
        <f>RANK('Random Rank'!B8,'Random Rank'!B$8:B$22)</f>
        <v>3</v>
      </c>
    </row>
    <row r="10" spans="1:39" ht="20.25">
      <c r="A10" s="1">
        <v>8</v>
      </c>
      <c r="B10" s="1">
        <f t="shared" si="0"/>
      </c>
      <c r="C10" s="1">
        <f t="shared" si="1"/>
      </c>
      <c r="D10" s="1">
        <f t="shared" si="2"/>
      </c>
      <c r="AD10" s="1">
        <v>2.4</v>
      </c>
      <c r="AE10" s="1">
        <f>COUNTIF(F$3:F$44,CONCATENATE("&lt;=",AD10))-SUM(AE$3:AE9)</f>
        <v>0</v>
      </c>
      <c r="AF10" s="1">
        <f t="shared" si="3"/>
      </c>
      <c r="AJ10" s="1">
        <f>'Random Rank'!A9</f>
        <v>8</v>
      </c>
      <c r="AK10" s="1" t="str">
        <f>'Population Data'!A9</f>
        <v>Filbert</v>
      </c>
      <c r="AL10" s="1">
        <f>LOOKUP(AM10+6,'Population Data'!B$8:B$22,'Population Data'!D$8:D$22)</f>
        <v>3.97</v>
      </c>
      <c r="AM10" s="1">
        <f>RANK('Random Rank'!B9,'Random Rank'!B$8:B$22)</f>
        <v>10</v>
      </c>
    </row>
    <row r="11" spans="1:39" ht="20.25">
      <c r="A11" s="1">
        <v>9</v>
      </c>
      <c r="B11" s="1">
        <f t="shared" si="0"/>
      </c>
      <c r="C11" s="1">
        <f t="shared" si="1"/>
      </c>
      <c r="D11" s="1">
        <f t="shared" si="2"/>
      </c>
      <c r="AD11" s="1">
        <v>2.6</v>
      </c>
      <c r="AE11" s="1">
        <f>COUNTIF(F$3:F$44,CONCATENATE("&lt;=",AD11))-SUM(AE$3:AE10)</f>
        <v>0</v>
      </c>
      <c r="AF11" s="1">
        <f t="shared" si="3"/>
      </c>
      <c r="AJ11" s="1">
        <f>'Random Rank'!A10</f>
        <v>9</v>
      </c>
      <c r="AK11" s="1" t="str">
        <f>'Population Data'!A10</f>
        <v>Filbert</v>
      </c>
      <c r="AL11" s="1">
        <f>LOOKUP(AM11+6,'Population Data'!B$8:B$22,'Population Data'!D$8:D$22)</f>
        <v>3.99</v>
      </c>
      <c r="AM11" s="1">
        <f>RANK('Random Rank'!B10,'Random Rank'!B$8:B$22)</f>
        <v>14</v>
      </c>
    </row>
    <row r="12" spans="1:39" ht="20.25">
      <c r="A12" s="1">
        <v>10</v>
      </c>
      <c r="B12" s="1">
        <f t="shared" si="0"/>
      </c>
      <c r="C12" s="1">
        <f t="shared" si="1"/>
      </c>
      <c r="D12" s="1">
        <f t="shared" si="2"/>
      </c>
      <c r="AD12" s="1">
        <v>2.8</v>
      </c>
      <c r="AE12" s="1">
        <f>COUNTIF(F$3:F$44,CONCATENATE("&lt;=",AD12))-SUM(AE$3:AE11)</f>
        <v>0</v>
      </c>
      <c r="AF12" s="1">
        <f t="shared" si="3"/>
      </c>
      <c r="AJ12" s="1">
        <f>'Random Rank'!A11</f>
        <v>10</v>
      </c>
      <c r="AK12" s="1" t="str">
        <f>'Population Data'!A11</f>
        <v>Filbert</v>
      </c>
      <c r="AL12" s="1">
        <f>LOOKUP(AM12+6,'Population Data'!B$8:B$22,'Population Data'!D$8:D$22)</f>
        <v>4.35</v>
      </c>
      <c r="AM12" s="1">
        <f>RANK('Random Rank'!B11,'Random Rank'!B$8:B$22)</f>
        <v>9</v>
      </c>
    </row>
    <row r="13" spans="1:39" ht="20.25">
      <c r="A13" s="1">
        <v>11</v>
      </c>
      <c r="B13" s="1">
        <f t="shared" si="0"/>
      </c>
      <c r="C13" s="1">
        <f t="shared" si="1"/>
      </c>
      <c r="D13" s="1">
        <f t="shared" si="2"/>
      </c>
      <c r="AD13" s="1">
        <v>3</v>
      </c>
      <c r="AE13" s="1">
        <f>COUNTIF(F$3:F$44,CONCATENATE("&lt;=",AD13))-SUM(AE$3:AE12)</f>
        <v>0</v>
      </c>
      <c r="AF13" s="1">
        <f t="shared" si="3"/>
      </c>
      <c r="AJ13" s="1">
        <f>'Random Rank'!A12</f>
        <v>11</v>
      </c>
      <c r="AK13" s="1" t="str">
        <f>'Population Data'!A12</f>
        <v>Filbert</v>
      </c>
      <c r="AL13" s="1">
        <f>LOOKUP(AM13+6,'Population Data'!B$8:B$22,'Population Data'!D$8:D$22)</f>
        <v>3.93</v>
      </c>
      <c r="AM13" s="1">
        <f>RANK('Random Rank'!B12,'Random Rank'!B$8:B$22)</f>
        <v>13</v>
      </c>
    </row>
    <row r="14" spans="1:39" ht="20.25">
      <c r="A14" s="1">
        <v>12</v>
      </c>
      <c r="B14" s="1">
        <f t="shared" si="0"/>
      </c>
      <c r="C14" s="1">
        <f t="shared" si="1"/>
      </c>
      <c r="D14" s="1">
        <f t="shared" si="2"/>
      </c>
      <c r="AD14" s="1">
        <v>3.2</v>
      </c>
      <c r="AE14" s="1">
        <f>COUNTIF(F$3:F$44,CONCATENATE("&lt;=",AD14))-SUM(AE$3:AE13)</f>
        <v>0</v>
      </c>
      <c r="AF14" s="1">
        <f t="shared" si="3"/>
      </c>
      <c r="AJ14" s="1">
        <f>'Random Rank'!A13</f>
        <v>12</v>
      </c>
      <c r="AK14" s="1" t="str">
        <f>'Population Data'!A13</f>
        <v>Filbert</v>
      </c>
      <c r="AL14" s="1">
        <f>LOOKUP(AM14+6,'Population Data'!B$8:B$22,'Population Data'!D$8:D$22)</f>
        <v>3.95</v>
      </c>
      <c r="AM14" s="1">
        <f>RANK('Random Rank'!B13,'Random Rank'!B$8:B$22)</f>
        <v>7</v>
      </c>
    </row>
    <row r="15" spans="1:39" ht="20.25">
      <c r="A15" s="1">
        <v>13</v>
      </c>
      <c r="B15" s="1">
        <f t="shared" si="0"/>
      </c>
      <c r="C15" s="1">
        <f t="shared" si="1"/>
      </c>
      <c r="D15" s="1">
        <f t="shared" si="2"/>
      </c>
      <c r="AD15" s="1">
        <v>3.4</v>
      </c>
      <c r="AE15" s="1">
        <f>COUNTIF(F$3:F$44,CONCATENATE("&lt;=",AD15))-SUM(AE$3:AE14)</f>
        <v>0</v>
      </c>
      <c r="AF15" s="1">
        <f t="shared" si="3"/>
      </c>
      <c r="AJ15" s="1">
        <f>'Random Rank'!A14</f>
        <v>13</v>
      </c>
      <c r="AK15" s="1" t="str">
        <f>'Population Data'!A14</f>
        <v>Filbert</v>
      </c>
      <c r="AL15" s="1">
        <f>LOOKUP(AM15+6,'Population Data'!B$8:B$22,'Population Data'!D$8:D$22)</f>
        <v>3.24</v>
      </c>
      <c r="AM15" s="1">
        <f>RANK('Random Rank'!B14,'Random Rank'!B$8:B$22)</f>
        <v>5</v>
      </c>
    </row>
    <row r="16" spans="1:39" ht="20.25">
      <c r="A16" s="1">
        <v>14</v>
      </c>
      <c r="B16" s="1">
        <f t="shared" si="0"/>
      </c>
      <c r="C16" s="1">
        <f t="shared" si="1"/>
      </c>
      <c r="D16" s="1">
        <f t="shared" si="2"/>
      </c>
      <c r="AD16" s="1">
        <v>3.6</v>
      </c>
      <c r="AE16" s="1">
        <f>COUNTIF(F$3:F$44,CONCATENATE("&lt;=",AD16))-SUM(AE$3:AE15)</f>
        <v>0</v>
      </c>
      <c r="AF16" s="1">
        <f t="shared" si="3"/>
      </c>
      <c r="AJ16" s="1">
        <f>'Random Rank'!A15</f>
        <v>14</v>
      </c>
      <c r="AK16" s="1" t="str">
        <f>'Population Data'!A15</f>
        <v>Filbert</v>
      </c>
      <c r="AL16" s="1">
        <f>LOOKUP(AM16+6,'Population Data'!B$8:B$22,'Population Data'!D$8:D$22)</f>
        <v>4.41</v>
      </c>
      <c r="AM16" s="1">
        <f>RANK('Random Rank'!B15,'Random Rank'!B$8:B$22)</f>
        <v>15</v>
      </c>
    </row>
    <row r="17" spans="1:39" ht="20.25">
      <c r="A17" s="1">
        <v>15</v>
      </c>
      <c r="B17" s="1">
        <f t="shared" si="0"/>
      </c>
      <c r="C17" s="1">
        <f t="shared" si="1"/>
      </c>
      <c r="D17" s="1">
        <f t="shared" si="2"/>
      </c>
      <c r="AD17" s="1">
        <v>3.8</v>
      </c>
      <c r="AE17" s="1">
        <f>COUNTIF(F$3:F$44,CONCATENATE("&lt;=",AD17))-SUM(AE$3:AE16)</f>
        <v>0</v>
      </c>
      <c r="AF17" s="1">
        <f t="shared" si="3"/>
      </c>
      <c r="AJ17" s="1">
        <f>'Random Rank'!A16</f>
        <v>15</v>
      </c>
      <c r="AK17" s="1" t="str">
        <f>'Population Data'!A16</f>
        <v>Filbert</v>
      </c>
      <c r="AL17" s="1">
        <f>LOOKUP(AM17+6,'Population Data'!B$8:B$22,'Population Data'!D$8:D$22)</f>
        <v>3.22</v>
      </c>
      <c r="AM17" s="1">
        <f>RANK('Random Rank'!B16,'Random Rank'!B$8:B$22)</f>
        <v>2</v>
      </c>
    </row>
    <row r="18" spans="1:39" ht="20.25">
      <c r="A18" s="1">
        <v>16</v>
      </c>
      <c r="B18" s="1">
        <f t="shared" si="0"/>
      </c>
      <c r="C18" s="1">
        <f t="shared" si="1"/>
      </c>
      <c r="D18" s="1">
        <f t="shared" si="2"/>
      </c>
      <c r="AD18" s="1">
        <v>4</v>
      </c>
      <c r="AE18" s="1">
        <f>COUNTIF(F$3:F$44,CONCATENATE("&lt;=",AD18))-SUM(AE$3:AE17)</f>
        <v>0</v>
      </c>
      <c r="AF18" s="1">
        <f t="shared" si="3"/>
      </c>
      <c r="AJ18" s="1">
        <f>'Random Rank'!A17</f>
        <v>16</v>
      </c>
      <c r="AK18" s="1" t="str">
        <f>'Population Data'!A17</f>
        <v>Filbert</v>
      </c>
      <c r="AL18" s="1">
        <f>LOOKUP(AM18+6,'Population Data'!B$8:B$22,'Population Data'!D$8:D$22)</f>
        <v>3.49</v>
      </c>
      <c r="AM18" s="1">
        <f>RANK('Random Rank'!B17,'Random Rank'!B$8:B$22)</f>
        <v>6</v>
      </c>
    </row>
    <row r="19" spans="1:39" ht="20.25">
      <c r="A19" s="1">
        <v>17</v>
      </c>
      <c r="B19" s="1">
        <f t="shared" si="0"/>
      </c>
      <c r="C19" s="1">
        <f t="shared" si="1"/>
      </c>
      <c r="D19" s="1">
        <f t="shared" si="2"/>
      </c>
      <c r="AD19" s="1">
        <v>4.2</v>
      </c>
      <c r="AE19" s="1">
        <f>COUNTIF(F$3:F$44,CONCATENATE("&lt;=",AD19))-SUM(AE$3:AE18)</f>
        <v>0</v>
      </c>
      <c r="AF19" s="1">
        <f t="shared" si="3"/>
      </c>
      <c r="AG19" s="1">
        <v>8</v>
      </c>
      <c r="AJ19" s="1">
        <f>'Random Rank'!A18</f>
        <v>17</v>
      </c>
      <c r="AK19" s="1" t="str">
        <f>'Population Data'!A18</f>
        <v>Filbert</v>
      </c>
      <c r="AL19" s="1">
        <f>LOOKUP(AM19+6,'Population Data'!B$8:B$22,'Population Data'!D$8:D$22)</f>
        <v>3.9</v>
      </c>
      <c r="AM19" s="1">
        <f>RANK('Random Rank'!B18,'Random Rank'!B$8:B$22)</f>
        <v>8</v>
      </c>
    </row>
    <row r="20" spans="1:39" ht="20.25">
      <c r="A20" s="1">
        <v>18</v>
      </c>
      <c r="B20" s="1">
        <f t="shared" si="0"/>
      </c>
      <c r="C20" s="1">
        <f t="shared" si="1"/>
      </c>
      <c r="D20" s="1">
        <f t="shared" si="2"/>
      </c>
      <c r="AD20" s="1">
        <v>4.4</v>
      </c>
      <c r="AE20" s="1">
        <f>COUNTIF(F$3:F$44,CONCATENATE("&lt;=",AD20))-SUM(AE$3:AE19)</f>
        <v>0</v>
      </c>
      <c r="AF20" s="1">
        <f t="shared" si="3"/>
      </c>
      <c r="AJ20" s="1">
        <f>'Random Rank'!A19</f>
        <v>18</v>
      </c>
      <c r="AK20" s="1" t="str">
        <f>'Population Data'!A19</f>
        <v>Filbert</v>
      </c>
      <c r="AL20" s="1">
        <f>LOOKUP(AM20+6,'Population Data'!B$8:B$22,'Population Data'!D$8:D$22)</f>
        <v>4.36</v>
      </c>
      <c r="AM20" s="1">
        <f>RANK('Random Rank'!B19,'Random Rank'!B$8:B$22)</f>
        <v>12</v>
      </c>
    </row>
    <row r="21" spans="1:39" ht="20.25">
      <c r="A21" s="1">
        <v>19</v>
      </c>
      <c r="B21" s="1">
        <f t="shared" si="0"/>
      </c>
      <c r="C21" s="1">
        <f t="shared" si="1"/>
      </c>
      <c r="D21" s="1">
        <f t="shared" si="2"/>
      </c>
      <c r="AD21" s="1">
        <v>4.6</v>
      </c>
      <c r="AE21" s="1">
        <f>COUNTIF(F$3:F$44,CONCATENATE("&lt;=",AD21))-SUM(AE$3:AE20)</f>
        <v>0</v>
      </c>
      <c r="AF21" s="1">
        <f t="shared" si="3"/>
      </c>
      <c r="AJ21" s="1">
        <f>'Random Rank'!A20</f>
        <v>19</v>
      </c>
      <c r="AK21" s="1" t="str">
        <f>'Population Data'!A20</f>
        <v>Filbert</v>
      </c>
      <c r="AL21" s="1">
        <f>LOOKUP(AM21+6,'Population Data'!B$8:B$22,'Population Data'!D$8:D$22)</f>
        <v>3.73</v>
      </c>
      <c r="AM21" s="1">
        <f>RANK('Random Rank'!B20,'Random Rank'!B$8:B$22)</f>
        <v>4</v>
      </c>
    </row>
    <row r="22" spans="1:39" ht="20.25">
      <c r="A22" s="1">
        <v>20</v>
      </c>
      <c r="B22" s="1">
        <f t="shared" si="0"/>
      </c>
      <c r="C22" s="1">
        <f t="shared" si="1"/>
      </c>
      <c r="D22" s="1">
        <f t="shared" si="2"/>
      </c>
      <c r="AD22" s="1">
        <v>4.8</v>
      </c>
      <c r="AE22" s="1">
        <f>COUNTIF(F$3:F$44,CONCATENATE("&lt;=",AD22))-SUM(AE$3:AE21)</f>
        <v>0</v>
      </c>
      <c r="AF22" s="1">
        <f t="shared" si="3"/>
        <v>6</v>
      </c>
      <c r="AJ22" s="1">
        <f>'Random Rank'!A21</f>
        <v>20</v>
      </c>
      <c r="AK22" s="1" t="str">
        <f>'Population Data'!A21</f>
        <v>Filbert</v>
      </c>
      <c r="AL22" s="1">
        <f>LOOKUP(AM22+6,'Population Data'!B$8:B$22,'Population Data'!D$8:D$22)</f>
        <v>4.8</v>
      </c>
      <c r="AM22" s="1">
        <f>RANK('Random Rank'!B21,'Random Rank'!B$8:B$22)</f>
        <v>11</v>
      </c>
    </row>
    <row r="23" spans="1:39" ht="20.25">
      <c r="A23" s="1">
        <v>21</v>
      </c>
      <c r="B23" s="1">
        <f t="shared" si="0"/>
      </c>
      <c r="C23" s="1">
        <f t="shared" si="1"/>
      </c>
      <c r="D23" s="1">
        <f t="shared" si="2"/>
      </c>
      <c r="AD23" s="1">
        <v>5</v>
      </c>
      <c r="AE23" s="1">
        <f>COUNTIF(F$3:F$44,CONCATENATE("&lt;=",AD23))-SUM(AE$3:AE22)</f>
        <v>0</v>
      </c>
      <c r="AF23" s="1">
        <f t="shared" si="3"/>
      </c>
      <c r="AJ23" s="1">
        <f>'Random Rank'!A22</f>
        <v>21</v>
      </c>
      <c r="AK23" s="1" t="str">
        <f>'Population Data'!A22</f>
        <v>Filbert</v>
      </c>
      <c r="AL23" s="1">
        <f>LOOKUP(AM23+6,'Population Data'!B$8:B$22,'Population Data'!D$8:D$22)</f>
        <v>5.22</v>
      </c>
      <c r="AM23" s="1">
        <f>RANK('Random Rank'!B22,'Random Rank'!B$8:B$22)</f>
        <v>1</v>
      </c>
    </row>
    <row r="24" spans="30:39" ht="20.25">
      <c r="AD24" s="1">
        <v>5.2</v>
      </c>
      <c r="AE24" s="1">
        <f>COUNTIF(F$3:F$44,CONCATENATE("&lt;=",AD24))-SUM(AE$3:AE23)</f>
        <v>0</v>
      </c>
      <c r="AF24" s="1">
        <f t="shared" si="3"/>
      </c>
      <c r="AJ24" s="1">
        <f>'Random Rank'!A23</f>
        <v>22</v>
      </c>
      <c r="AK24" s="1" t="str">
        <f>'Population Data'!A23</f>
        <v>Peanut</v>
      </c>
      <c r="AL24" s="1">
        <f>LOOKUP(AM24+21,'Population Data'!B$23:B$43,'Population Data'!D$23:D$43)</f>
        <v>2.84</v>
      </c>
      <c r="AM24" s="1">
        <f>RANK('Random Rank'!B23,'Random Rank'!B$23:B$43)</f>
        <v>8</v>
      </c>
    </row>
    <row r="25" spans="1:39" ht="20.25">
      <c r="A25" s="1" t="s">
        <v>13</v>
      </c>
      <c r="B25" s="1">
        <f>AVERAGE(B3:B23)</f>
        <v>10.42</v>
      </c>
      <c r="C25" s="1">
        <f>AVERAGE(C3:C23)</f>
        <v>3.9966666666666666</v>
      </c>
      <c r="D25" s="1">
        <f>AVERAGE(D3:D23)</f>
        <v>2.4875</v>
      </c>
      <c r="AD25" s="1">
        <v>5.4</v>
      </c>
      <c r="AE25" s="1">
        <f>COUNTIF(F$3:F$44,CONCATENATE("&lt;=",AD25))-SUM(AE$3:AE24)</f>
        <v>0</v>
      </c>
      <c r="AF25" s="1">
        <f t="shared" si="3"/>
      </c>
      <c r="AJ25" s="1">
        <f>'Random Rank'!A24</f>
        <v>23</v>
      </c>
      <c r="AK25" s="1" t="str">
        <f>'Population Data'!A24</f>
        <v>Peanut</v>
      </c>
      <c r="AL25" s="1">
        <f>LOOKUP(AM25+21,'Population Data'!B$23:B$43,'Population Data'!D$23:D$43)</f>
        <v>2.42</v>
      </c>
      <c r="AM25" s="1">
        <f>RANK('Random Rank'!B24,'Random Rank'!B$23:B$43)</f>
        <v>6</v>
      </c>
    </row>
    <row r="26" spans="1:39" ht="20.25">
      <c r="A26" s="1" t="s">
        <v>42</v>
      </c>
      <c r="B26" s="1">
        <f>STDEV(B3:B23)</f>
        <v>3.9315137033972025</v>
      </c>
      <c r="C26" s="1">
        <f>STDEV(C3:C23)</f>
        <v>0.03055050463303896</v>
      </c>
      <c r="D26" s="1">
        <f>STDEV(D3:D23)</f>
        <v>0.2860506948077561</v>
      </c>
      <c r="AD26" s="1">
        <v>5.6</v>
      </c>
      <c r="AE26" s="1">
        <f>COUNTIF(F$3:F$44,CONCATENATE("&lt;=",AD26))-SUM(AE$3:AE25)</f>
        <v>0</v>
      </c>
      <c r="AF26" s="1">
        <f t="shared" si="3"/>
      </c>
      <c r="AJ26" s="1">
        <f>'Random Rank'!A25</f>
        <v>24</v>
      </c>
      <c r="AK26" s="1" t="str">
        <f>'Population Data'!A25</f>
        <v>Peanut</v>
      </c>
      <c r="AL26" s="1">
        <f>LOOKUP(AM26+21,'Population Data'!B$23:B$43,'Population Data'!D$23:D$43)</f>
        <v>2.15</v>
      </c>
      <c r="AM26" s="1">
        <f>RANK('Random Rank'!B25,'Random Rank'!B$23:B$43)</f>
        <v>12</v>
      </c>
    </row>
    <row r="27" spans="1:39" ht="20.25">
      <c r="A27" s="1" t="s">
        <v>44</v>
      </c>
      <c r="B27" s="1">
        <f>COUNT(B3:B23)</f>
        <v>2</v>
      </c>
      <c r="C27" s="1">
        <f>COUNT(C3:C23)</f>
        <v>3</v>
      </c>
      <c r="D27" s="1">
        <f>COUNT(D3:D23)</f>
        <v>4</v>
      </c>
      <c r="AD27" s="1">
        <v>5.8</v>
      </c>
      <c r="AE27" s="1">
        <f>COUNTIF(F$3:F$44,CONCATENATE("&lt;=",AD27))-SUM(AE$3:AE26)</f>
        <v>0</v>
      </c>
      <c r="AF27" s="1">
        <f t="shared" si="3"/>
      </c>
      <c r="AJ27" s="1">
        <f>'Random Rank'!A26</f>
        <v>25</v>
      </c>
      <c r="AK27" s="1" t="str">
        <f>'Population Data'!A26</f>
        <v>Peanut</v>
      </c>
      <c r="AL27" s="1">
        <f>LOOKUP(AM27+21,'Population Data'!B$23:B$43,'Population Data'!D$23:D$43)</f>
        <v>2.54</v>
      </c>
      <c r="AM27" s="1">
        <f>RANK('Random Rank'!B26,'Random Rank'!B$23:B$43)</f>
        <v>10</v>
      </c>
    </row>
    <row r="28" spans="1:39" ht="20.25">
      <c r="A28" s="1" t="s">
        <v>43</v>
      </c>
      <c r="B28" s="1">
        <f>B26/SQRT(B27)</f>
        <v>2.7799999999999985</v>
      </c>
      <c r="C28" s="1">
        <f>C26/SQRT(C27)</f>
        <v>0.017638342073763955</v>
      </c>
      <c r="D28" s="1">
        <f>D26/SQRT(D27)</f>
        <v>0.14302534740387804</v>
      </c>
      <c r="AD28" s="1">
        <v>6</v>
      </c>
      <c r="AE28" s="1">
        <f>COUNTIF(F$3:F$44,CONCATENATE("&lt;=",AD28))-SUM(AE$3:AE27)</f>
        <v>0</v>
      </c>
      <c r="AF28" s="1">
        <f t="shared" si="3"/>
      </c>
      <c r="AJ28" s="1">
        <f>'Random Rank'!A27</f>
        <v>26</v>
      </c>
      <c r="AK28" s="1" t="str">
        <f>'Population Data'!A27</f>
        <v>Peanut</v>
      </c>
      <c r="AL28" s="1">
        <f>LOOKUP(AM28+21,'Population Data'!B$23:B$43,'Population Data'!D$23:D$43)</f>
        <v>2.66</v>
      </c>
      <c r="AM28" s="1">
        <f>RANK('Random Rank'!B27,'Random Rank'!B$23:B$43)</f>
        <v>2</v>
      </c>
    </row>
    <row r="29" spans="30:39" ht="20.25">
      <c r="AD29" s="1">
        <v>6.2</v>
      </c>
      <c r="AE29" s="1">
        <f>COUNTIF(F$3:F$44,CONCATENATE("&lt;=",AD29))-SUM(AE$3:AE28)</f>
        <v>0</v>
      </c>
      <c r="AF29" s="1">
        <f t="shared" si="3"/>
      </c>
      <c r="AJ29" s="1">
        <f>'Random Rank'!A28</f>
        <v>27</v>
      </c>
      <c r="AK29" s="1" t="str">
        <f>'Population Data'!A28</f>
        <v>Peanut</v>
      </c>
      <c r="AL29" s="1">
        <f>LOOKUP(AM29+21,'Population Data'!B$23:B$43,'Population Data'!D$23:D$43)</f>
        <v>2.38</v>
      </c>
      <c r="AM29" s="1">
        <f>RANK('Random Rank'!B28,'Random Rank'!B$23:B$43)</f>
        <v>15</v>
      </c>
    </row>
    <row r="30" spans="30:39" ht="20.25">
      <c r="AD30" s="1">
        <v>6.4</v>
      </c>
      <c r="AE30" s="1">
        <f>COUNTIF(F$3:F$44,CONCATENATE("&lt;=",AD30))-SUM(AE$3:AE29)</f>
        <v>0</v>
      </c>
      <c r="AF30" s="1">
        <f t="shared" si="3"/>
      </c>
      <c r="AJ30" s="1">
        <f>'Random Rank'!A29</f>
        <v>28</v>
      </c>
      <c r="AK30" s="1" t="str">
        <f>'Population Data'!A29</f>
        <v>Peanut</v>
      </c>
      <c r="AL30" s="1">
        <f>LOOKUP(AM30+21,'Population Data'!B$23:B$43,'Population Data'!D$23:D$43)</f>
        <v>2.46</v>
      </c>
      <c r="AM30" s="1">
        <f>RANK('Random Rank'!B29,'Random Rank'!B$23:B$43)</f>
        <v>18</v>
      </c>
    </row>
    <row r="31" spans="30:39" ht="20.25">
      <c r="AD31" s="1">
        <v>6.6</v>
      </c>
      <c r="AE31" s="1">
        <f>COUNTIF(F$3:F$44,CONCATENATE("&lt;=",AD31))-SUM(AE$3:AE30)</f>
        <v>0</v>
      </c>
      <c r="AF31" s="1">
        <f t="shared" si="3"/>
      </c>
      <c r="AJ31" s="1">
        <f>'Random Rank'!A30</f>
        <v>29</v>
      </c>
      <c r="AK31" s="1" t="str">
        <f>'Population Data'!A30</f>
        <v>Peanut</v>
      </c>
      <c r="AL31" s="1">
        <f>LOOKUP(AM31+21,'Population Data'!B$23:B$43,'Population Data'!D$23:D$43)</f>
        <v>2.06</v>
      </c>
      <c r="AM31" s="1">
        <f>RANK('Random Rank'!B30,'Random Rank'!B$23:B$43)</f>
        <v>20</v>
      </c>
    </row>
    <row r="32" spans="30:39" ht="20.25">
      <c r="AD32" s="1">
        <v>6.8</v>
      </c>
      <c r="AE32" s="1">
        <f>COUNTIF(F$3:F$44,CONCATENATE("&lt;=",AD32))-SUM(AE$3:AE31)</f>
        <v>0</v>
      </c>
      <c r="AF32" s="1">
        <f t="shared" si="3"/>
      </c>
      <c r="AJ32" s="1">
        <f>'Random Rank'!A31</f>
        <v>30</v>
      </c>
      <c r="AK32" s="1" t="str">
        <f>'Population Data'!A31</f>
        <v>Peanut</v>
      </c>
      <c r="AL32" s="1">
        <f>LOOKUP(AM32+21,'Population Data'!B$23:B$43,'Population Data'!D$23:D$43)</f>
        <v>3.15</v>
      </c>
      <c r="AM32" s="1">
        <f>RANK('Random Rank'!B31,'Random Rank'!B$23:B$43)</f>
        <v>5</v>
      </c>
    </row>
    <row r="33" spans="30:39" ht="20.25">
      <c r="AD33" s="1">
        <v>7</v>
      </c>
      <c r="AE33" s="1">
        <f>COUNTIF(F$3:F$44,CONCATENATE("&lt;=",AD33))-SUM(AE$3:AE32)</f>
        <v>0</v>
      </c>
      <c r="AF33" s="1">
        <f t="shared" si="3"/>
      </c>
      <c r="AJ33" s="1">
        <f>'Random Rank'!A32</f>
        <v>31</v>
      </c>
      <c r="AK33" s="1" t="str">
        <f>'Population Data'!A32</f>
        <v>Peanut</v>
      </c>
      <c r="AL33" s="1">
        <f>LOOKUP(AM33+21,'Population Data'!B$23:B$43,'Population Data'!D$23:D$43)</f>
        <v>2.73</v>
      </c>
      <c r="AM33" s="1">
        <f>RANK('Random Rank'!B32,'Random Rank'!B$23:B$43)</f>
        <v>11</v>
      </c>
    </row>
    <row r="34" spans="30:39" ht="20.25">
      <c r="AD34" s="1">
        <v>7.2</v>
      </c>
      <c r="AE34" s="1">
        <f>COUNTIF(F$3:F$44,CONCATENATE("&lt;=",AD34))-SUM(AE$3:AE33)</f>
        <v>0</v>
      </c>
      <c r="AF34" s="1">
        <f t="shared" si="3"/>
      </c>
      <c r="AJ34" s="1">
        <f>'Random Rank'!A33</f>
        <v>32</v>
      </c>
      <c r="AK34" s="1" t="str">
        <f>'Population Data'!A33</f>
        <v>Peanut</v>
      </c>
      <c r="AL34" s="1">
        <f>LOOKUP(AM34+21,'Population Data'!B$23:B$43,'Population Data'!D$23:D$43)</f>
        <v>2.42</v>
      </c>
      <c r="AM34" s="1">
        <f>RANK('Random Rank'!B33,'Random Rank'!B$23:B$43)</f>
        <v>1</v>
      </c>
    </row>
    <row r="35" spans="30:39" ht="20.25">
      <c r="AD35" s="1">
        <v>7.4</v>
      </c>
      <c r="AE35" s="1">
        <f>COUNTIF(F$3:F$44,CONCATENATE("&lt;=",AD35))-SUM(AE$3:AE34)</f>
        <v>0</v>
      </c>
      <c r="AF35" s="1">
        <f t="shared" si="3"/>
      </c>
      <c r="AJ35" s="1">
        <f>'Random Rank'!A34</f>
        <v>33</v>
      </c>
      <c r="AK35" s="1" t="str">
        <f>'Population Data'!A34</f>
        <v>Peanut</v>
      </c>
      <c r="AL35" s="1">
        <f>LOOKUP(AM35+21,'Population Data'!B$23:B$43,'Population Data'!D$23:D$43)</f>
        <v>2.73</v>
      </c>
      <c r="AM35" s="1">
        <f>RANK('Random Rank'!B34,'Random Rank'!B$23:B$43)</f>
        <v>4</v>
      </c>
    </row>
    <row r="36" spans="30:39" ht="20.25">
      <c r="AD36" s="1">
        <v>7.6</v>
      </c>
      <c r="AE36" s="1">
        <f>COUNTIF(F$3:F$44,CONCATENATE("&lt;=",AD36))-SUM(AE$3:AE35)</f>
        <v>0</v>
      </c>
      <c r="AF36" s="1">
        <f t="shared" si="3"/>
      </c>
      <c r="AJ36" s="1">
        <f>'Random Rank'!A35</f>
        <v>34</v>
      </c>
      <c r="AK36" s="1" t="str">
        <f>'Population Data'!A35</f>
        <v>Peanut</v>
      </c>
      <c r="AL36" s="1">
        <f>LOOKUP(AM36+21,'Population Data'!B$23:B$43,'Population Data'!D$23:D$43)</f>
        <v>2.6</v>
      </c>
      <c r="AM36" s="1">
        <f>RANK('Random Rank'!B35,'Random Rank'!B$23:B$43)</f>
        <v>13</v>
      </c>
    </row>
    <row r="37" spans="30:39" ht="20.25">
      <c r="AD37" s="1">
        <v>7.8</v>
      </c>
      <c r="AE37" s="1">
        <f>COUNTIF(F$3:F$44,CONCATENATE("&lt;=",AD37))-SUM(AE$3:AE36)</f>
        <v>0</v>
      </c>
      <c r="AF37" s="1">
        <f t="shared" si="3"/>
      </c>
      <c r="AJ37" s="1">
        <f>'Random Rank'!A36</f>
        <v>35</v>
      </c>
      <c r="AK37" s="1" t="str">
        <f>'Population Data'!A36</f>
        <v>Peanut</v>
      </c>
      <c r="AL37" s="1">
        <f>LOOKUP(AM37+21,'Population Data'!B$23:B$43,'Population Data'!D$23:D$43)</f>
        <v>2.31</v>
      </c>
      <c r="AM37" s="1">
        <f>RANK('Random Rank'!B36,'Random Rank'!B$23:B$43)</f>
        <v>14</v>
      </c>
    </row>
    <row r="38" spans="30:39" ht="20.25">
      <c r="AD38" s="1">
        <v>8</v>
      </c>
      <c r="AE38" s="1">
        <f>COUNTIF(F$3:F$44,CONCATENATE("&lt;=",AD38))-SUM(AE$3:AE37)</f>
        <v>0</v>
      </c>
      <c r="AF38" s="1">
        <f t="shared" si="3"/>
      </c>
      <c r="AJ38" s="1">
        <f>'Random Rank'!A37</f>
        <v>36</v>
      </c>
      <c r="AK38" s="1" t="str">
        <f>'Population Data'!A37</f>
        <v>Peanut</v>
      </c>
      <c r="AL38" s="1">
        <f>LOOKUP(AM38+21,'Population Data'!B$23:B$43,'Population Data'!D$23:D$43)</f>
        <v>2.26</v>
      </c>
      <c r="AM38" s="1">
        <f>RANK('Random Rank'!B37,'Random Rank'!B$23:B$43)</f>
        <v>7</v>
      </c>
    </row>
    <row r="39" spans="30:39" ht="20.25">
      <c r="AD39" s="1">
        <v>8.2</v>
      </c>
      <c r="AE39" s="1">
        <f>COUNTIF(F$3:F$44,CONCATENATE("&lt;=",AD39))-SUM(AE$3:AE38)</f>
        <v>0</v>
      </c>
      <c r="AF39" s="1">
        <f t="shared" si="3"/>
      </c>
      <c r="AJ39" s="1">
        <f>'Random Rank'!A38</f>
        <v>37</v>
      </c>
      <c r="AK39" s="1" t="str">
        <f>'Population Data'!A38</f>
        <v>Peanut</v>
      </c>
      <c r="AL39" s="1">
        <f>LOOKUP(AM39+21,'Population Data'!B$23:B$43,'Population Data'!D$23:D$43)</f>
        <v>2.1</v>
      </c>
      <c r="AM39" s="1">
        <f>RANK('Random Rank'!B38,'Random Rank'!B$23:B$43)</f>
        <v>9</v>
      </c>
    </row>
    <row r="40" spans="30:39" ht="20.25">
      <c r="AD40" s="1">
        <v>8.4</v>
      </c>
      <c r="AE40" s="1">
        <f>COUNTIF(F$3:F$44,CONCATENATE("&lt;=",AD40))-SUM(AE$3:AE39)</f>
        <v>0</v>
      </c>
      <c r="AF40" s="1">
        <f t="shared" si="3"/>
      </c>
      <c r="AJ40" s="1">
        <f>'Random Rank'!A39</f>
        <v>38</v>
      </c>
      <c r="AK40" s="1" t="str">
        <f>'Population Data'!A39</f>
        <v>Peanut</v>
      </c>
      <c r="AL40" s="1">
        <f>LOOKUP(AM40+21,'Population Data'!B$23:B$43,'Population Data'!D$23:D$43)</f>
        <v>2.54</v>
      </c>
      <c r="AM40" s="1">
        <f>RANK('Random Rank'!B39,'Random Rank'!B$23:B$43)</f>
        <v>19</v>
      </c>
    </row>
    <row r="41" spans="30:39" ht="20.25">
      <c r="AD41" s="1">
        <v>8.6</v>
      </c>
      <c r="AE41" s="1">
        <f>COUNTIF(F$3:F$44,CONCATENATE("&lt;=",AD41))-SUM(AE$3:AE40)</f>
        <v>0</v>
      </c>
      <c r="AF41" s="1">
        <f t="shared" si="3"/>
      </c>
      <c r="AJ41" s="1">
        <f>'Random Rank'!A40</f>
        <v>39</v>
      </c>
      <c r="AK41" s="1" t="str">
        <f>'Population Data'!A40</f>
        <v>Peanut</v>
      </c>
      <c r="AL41" s="1">
        <f>LOOKUP(AM41+21,'Population Data'!B$23:B$43,'Population Data'!D$23:D$43)</f>
        <v>2.25</v>
      </c>
      <c r="AM41" s="1">
        <f>RANK('Random Rank'!B40,'Random Rank'!B$23:B$43)</f>
        <v>21</v>
      </c>
    </row>
    <row r="42" spans="30:39" ht="20.25">
      <c r="AD42" s="1">
        <v>8.8</v>
      </c>
      <c r="AE42" s="1">
        <f>COUNTIF(F$3:F$44,CONCATENATE("&lt;=",AD42))-SUM(AE$3:AE41)</f>
        <v>0</v>
      </c>
      <c r="AF42" s="1">
        <f t="shared" si="3"/>
      </c>
      <c r="AJ42" s="1">
        <f>'Random Rank'!A41</f>
        <v>40</v>
      </c>
      <c r="AK42" s="1" t="str">
        <f>'Population Data'!A41</f>
        <v>Peanut</v>
      </c>
      <c r="AL42" s="1">
        <f>LOOKUP(AM42+21,'Population Data'!B$23:B$43,'Population Data'!D$23:D$43)</f>
        <v>2.32</v>
      </c>
      <c r="AM42" s="1">
        <f>RANK('Random Rank'!B41,'Random Rank'!B$23:B$43)</f>
        <v>17</v>
      </c>
    </row>
    <row r="43" spans="30:39" ht="20.25">
      <c r="AD43" s="1">
        <v>9</v>
      </c>
      <c r="AE43" s="1">
        <f>COUNTIF(F$3:F$44,CONCATENATE("&lt;=",AD43))-SUM(AE$3:AE42)</f>
        <v>0</v>
      </c>
      <c r="AF43" s="1">
        <f t="shared" si="3"/>
      </c>
      <c r="AJ43" s="1">
        <f>'Random Rank'!A42</f>
        <v>41</v>
      </c>
      <c r="AK43" s="1" t="str">
        <f>'Population Data'!A42</f>
        <v>Peanut</v>
      </c>
      <c r="AL43" s="1">
        <f>LOOKUP(AM43+21,'Population Data'!B$23:B$43,'Population Data'!D$23:D$43)</f>
        <v>1.93</v>
      </c>
      <c r="AM43" s="1">
        <f>RANK('Random Rank'!B42,'Random Rank'!B$23:B$43)</f>
        <v>3</v>
      </c>
    </row>
    <row r="44" spans="1:39" ht="20.25">
      <c r="A44" s="1" t="s">
        <v>49</v>
      </c>
      <c r="B44" s="1">
        <f>50*B25</f>
        <v>521</v>
      </c>
      <c r="C44" s="1">
        <f>300*C25</f>
        <v>1199</v>
      </c>
      <c r="D44" s="1">
        <f>2000*D25</f>
        <v>4975</v>
      </c>
      <c r="E44" s="1">
        <f>SUM(B44:D44)</f>
        <v>6695</v>
      </c>
      <c r="AD44" s="1">
        <v>9.2</v>
      </c>
      <c r="AE44" s="1">
        <f>COUNTIF(F$3:F$44,CONCATENATE("&lt;=",AD44))-SUM(AE$3:AE43)</f>
        <v>0</v>
      </c>
      <c r="AF44" s="1">
        <f t="shared" si="3"/>
      </c>
      <c r="AJ44" s="1">
        <f>'Random Rank'!A43</f>
        <v>42</v>
      </c>
      <c r="AK44" s="1" t="str">
        <f>'Population Data'!A43</f>
        <v>Peanut</v>
      </c>
      <c r="AL44" s="1">
        <f>LOOKUP(AM44+21,'Population Data'!B$23:B$43,'Population Data'!D$23:D$43)</f>
        <v>2.54</v>
      </c>
      <c r="AM44" s="1">
        <f>RANK('Random Rank'!B43,'Random Rank'!B$23:B$43)</f>
        <v>16</v>
      </c>
    </row>
    <row r="45" spans="1:32" ht="20.25">
      <c r="A45" s="1" t="s">
        <v>50</v>
      </c>
      <c r="AD45" s="1">
        <v>9.4</v>
      </c>
      <c r="AE45" s="1">
        <f>COUNTIF(F$3:F$44,CONCATENATE("&lt;=",AD45))-SUM(AE$3:AE44)</f>
        <v>0</v>
      </c>
      <c r="AF45" s="1">
        <f t="shared" si="3"/>
      </c>
    </row>
    <row r="46" spans="30:32" ht="20.25">
      <c r="AD46" s="1">
        <v>9.6</v>
      </c>
      <c r="AE46" s="1">
        <f>COUNTIF(F$3:F$44,CONCATENATE("&lt;=",AD46))-SUM(AE$3:AE45)</f>
        <v>0</v>
      </c>
      <c r="AF46" s="1">
        <f t="shared" si="3"/>
      </c>
    </row>
    <row r="47" spans="30:32" ht="20.25">
      <c r="AD47" s="1">
        <v>9.8</v>
      </c>
      <c r="AE47" s="1">
        <f>COUNTIF(F$3:F$44,CONCATENATE("&lt;=",AD47))-SUM(AE$3:AE46)</f>
        <v>0</v>
      </c>
      <c r="AF47" s="1">
        <f t="shared" si="3"/>
      </c>
    </row>
    <row r="48" spans="30:32" ht="20.25">
      <c r="AD48" s="1">
        <v>10</v>
      </c>
      <c r="AE48" s="1">
        <f>COUNTIF(F$3:F$44,CONCATENATE("&lt;=",AD48))-SUM(AE$3:AE47)</f>
        <v>0</v>
      </c>
      <c r="AF48" s="1">
        <f t="shared" si="3"/>
      </c>
    </row>
    <row r="49" spans="30:32" ht="20.25">
      <c r="AD49" s="1">
        <v>10.2</v>
      </c>
      <c r="AE49" s="1">
        <f>COUNTIF(F$3:F$44,CONCATENATE("&lt;=",AD49))-SUM(AE$3:AE48)</f>
        <v>0</v>
      </c>
      <c r="AF49" s="1">
        <f t="shared" si="3"/>
      </c>
    </row>
    <row r="50" spans="30:32" ht="20.25">
      <c r="AD50" s="1">
        <v>10.4</v>
      </c>
      <c r="AE50" s="1">
        <f>COUNTIF(F$3:F$44,CONCATENATE("&lt;=",AD50))-SUM(AE$3:AE49)</f>
        <v>0</v>
      </c>
      <c r="AF50" s="1">
        <f t="shared" si="3"/>
      </c>
    </row>
    <row r="51" spans="30:32" ht="20.25">
      <c r="AD51" s="1">
        <v>10.6</v>
      </c>
      <c r="AE51" s="1">
        <f>COUNTIF(F$3:F$44,CONCATENATE("&lt;=",AD51))-SUM(AE$3:AE50)</f>
        <v>0</v>
      </c>
      <c r="AF51" s="1">
        <f t="shared" si="3"/>
      </c>
    </row>
    <row r="52" spans="30:32" ht="20.25">
      <c r="AD52" s="1">
        <v>10.8</v>
      </c>
      <c r="AE52" s="1">
        <f>COUNTIF(F$3:F$44,CONCATENATE("&lt;=",AD52))-SUM(AE$3:AE51)</f>
        <v>0</v>
      </c>
      <c r="AF52" s="1">
        <f t="shared" si="3"/>
      </c>
    </row>
    <row r="53" spans="30:32" ht="20.25">
      <c r="AD53" s="1">
        <v>11</v>
      </c>
      <c r="AE53" s="1">
        <f>COUNTIF(F$3:F$44,CONCATENATE("&lt;=",AD53))-SUM(AE$3:AE52)</f>
        <v>0</v>
      </c>
      <c r="AF53" s="1">
        <f t="shared" si="3"/>
      </c>
    </row>
    <row r="54" spans="30:32" ht="20.25">
      <c r="AD54" s="1">
        <v>11.2</v>
      </c>
      <c r="AE54" s="1">
        <f>COUNTIF(F$3:F$44,CONCATENATE("&lt;=",AD54))-SUM(AE$3:AE53)</f>
        <v>0</v>
      </c>
      <c r="AF54" s="1">
        <f t="shared" si="3"/>
      </c>
    </row>
    <row r="55" spans="30:32" ht="20.25">
      <c r="AD55" s="1">
        <v>11.4</v>
      </c>
      <c r="AE55" s="1">
        <f>COUNTIF(F$3:F$44,CONCATENATE("&lt;=",AD55))-SUM(AE$3:AE54)</f>
        <v>0</v>
      </c>
      <c r="AF55" s="1">
        <f t="shared" si="3"/>
      </c>
    </row>
    <row r="56" spans="30:32" ht="20.25">
      <c r="AD56" s="1">
        <v>11.6</v>
      </c>
      <c r="AE56" s="1">
        <f>COUNTIF(F$3:F$44,CONCATENATE("&lt;=",AD56))-SUM(AE$3:AE55)</f>
        <v>0</v>
      </c>
      <c r="AF56" s="1">
        <f t="shared" si="3"/>
      </c>
    </row>
    <row r="57" spans="30:32" ht="20.25">
      <c r="AD57" s="1">
        <v>11.8</v>
      </c>
      <c r="AE57" s="1">
        <f>COUNTIF(F$3:F$44,CONCATENATE("&lt;=",AD57))-SUM(AE$3:AE56)</f>
        <v>0</v>
      </c>
      <c r="AF57" s="1">
        <f t="shared" si="3"/>
      </c>
    </row>
    <row r="58" spans="30:32" ht="20.25">
      <c r="AD58" s="1">
        <v>12</v>
      </c>
      <c r="AE58" s="1">
        <f>COUNTIF(F$3:F$44,CONCATENATE("&lt;=",AD58))-SUM(AE$3:AE57)</f>
        <v>0</v>
      </c>
      <c r="AF58" s="1">
        <f t="shared" si="3"/>
      </c>
    </row>
    <row r="59" spans="30:32" ht="20.25">
      <c r="AD59" s="1">
        <v>12.2</v>
      </c>
      <c r="AE59" s="1">
        <f>COUNTIF(F$3:F$44,CONCATENATE("&lt;=",AD59))-SUM(AE$3:AE58)</f>
        <v>0</v>
      </c>
      <c r="AF59" s="1">
        <f t="shared" si="3"/>
      </c>
    </row>
    <row r="60" spans="1:32" ht="20.25">
      <c r="A60" s="1" t="s">
        <v>47</v>
      </c>
      <c r="B60" s="1">
        <f>(B28^2)*(B27/$Q$6)^2</f>
        <v>0.381649382716049</v>
      </c>
      <c r="C60" s="1">
        <f>(C28^2)*(C27/$Q$6)^2</f>
        <v>3.456790123456797E-05</v>
      </c>
      <c r="D60" s="1">
        <f>(D28^2)*(D27/$Q$6)^2</f>
        <v>0.004040740740740741</v>
      </c>
      <c r="AD60" s="1">
        <v>12.4</v>
      </c>
      <c r="AE60" s="1">
        <f>COUNTIF(F$3:F$44,CONCATENATE("&lt;=",AD60))-SUM(AE$3:AE59)</f>
        <v>0</v>
      </c>
      <c r="AF60" s="1">
        <f t="shared" si="3"/>
      </c>
    </row>
    <row r="61" spans="30:32" ht="20.25">
      <c r="AD61" s="1">
        <v>12.6</v>
      </c>
      <c r="AE61" s="1">
        <f>COUNTIF(F$3:F$44,CONCATENATE("&lt;=",AD61))-SUM(AE$3:AE60)</f>
        <v>0</v>
      </c>
      <c r="AF61" s="1">
        <f t="shared" si="3"/>
      </c>
    </row>
    <row r="62" spans="30:32" ht="20.25">
      <c r="AD62" s="1">
        <v>12.8</v>
      </c>
      <c r="AE62" s="1">
        <f>COUNTIF(F$3:F$44,CONCATENATE("&lt;=",AD62))-SUM(AE$3:AE61)</f>
        <v>0</v>
      </c>
      <c r="AF62" s="1">
        <f t="shared" si="3"/>
      </c>
    </row>
    <row r="63" spans="30:32" ht="20.25">
      <c r="AD63" s="1">
        <v>13</v>
      </c>
      <c r="AE63" s="1">
        <f>COUNTIF(F$3:F$44,CONCATENATE("&lt;=",AD63))-SUM(AE$3:AE62)</f>
        <v>0</v>
      </c>
      <c r="AF63" s="1">
        <f t="shared" si="3"/>
      </c>
    </row>
    <row r="64" spans="30:32" ht="20.25">
      <c r="AD64" s="1">
        <v>13.2</v>
      </c>
      <c r="AE64" s="1">
        <f>COUNTIF(F$3:F$44,CONCATENATE("&lt;=",AD64))-SUM(AE$3:AE63)</f>
        <v>0</v>
      </c>
      <c r="AF64" s="1">
        <f t="shared" si="3"/>
      </c>
    </row>
    <row r="65" spans="30:32" ht="20.25">
      <c r="AD65" s="1">
        <v>13.4</v>
      </c>
      <c r="AE65" s="1">
        <f>COUNTIF(F$3:F$44,CONCATENATE("&lt;=",AD65))-SUM(AE$3:AE64)</f>
        <v>0</v>
      </c>
      <c r="AF65" s="1">
        <f t="shared" si="3"/>
      </c>
    </row>
    <row r="66" spans="30:32" ht="20.25">
      <c r="AD66" s="1">
        <v>13.6</v>
      </c>
      <c r="AE66" s="1">
        <f>COUNTIF(F$3:F$44,CONCATENATE("&lt;=",AD66))-SUM(AE$3:AE65)</f>
        <v>0</v>
      </c>
      <c r="AF66" s="1">
        <f t="shared" si="3"/>
      </c>
    </row>
    <row r="67" spans="30:32" ht="20.25">
      <c r="AD67" s="1">
        <v>13.8</v>
      </c>
      <c r="AE67" s="1">
        <f>COUNTIF(F$3:F$44,CONCATENATE("&lt;=",AD67))-SUM(AE$3:AE66)</f>
        <v>0</v>
      </c>
      <c r="AF67" s="1">
        <f t="shared" si="3"/>
      </c>
    </row>
    <row r="68" spans="30:32" ht="20.25">
      <c r="AD68" s="1">
        <v>14</v>
      </c>
      <c r="AE68" s="1">
        <f>COUNTIF(F$3:F$44,CONCATENATE("&lt;=",AD68))-SUM(AE$3:AE67)</f>
        <v>0</v>
      </c>
      <c r="AF68" s="1">
        <f>IF(AD68=$AC$3,2,IF(AD68=$AC$4,6,IF(AD68=$AC$5,2,"")))</f>
      </c>
    </row>
  </sheetData>
  <sheetProtection/>
  <protectedRanges>
    <protectedRange sqref="F1" name="Range1"/>
  </protectedRanges>
  <dataValidations count="1">
    <dataValidation type="whole" allowBlank="1" showInputMessage="1" showErrorMessage="1" sqref="F1">
      <formula1>1</formula1>
      <formula2>42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1"/>
  <sheetViews>
    <sheetView zoomScalePageLayoutView="0" workbookViewId="0" topLeftCell="A1">
      <selection activeCell="B11" sqref="B11"/>
    </sheetView>
  </sheetViews>
  <sheetFormatPr defaultColWidth="9.00390625" defaultRowHeight="15.75"/>
  <cols>
    <col min="1" max="1" width="14.50390625" style="1" customWidth="1"/>
    <col min="2" max="2" width="21.00390625" style="1" customWidth="1"/>
    <col min="3" max="4" width="9.00390625" style="1" customWidth="1"/>
    <col min="5" max="5" width="17.50390625" style="1" customWidth="1"/>
    <col min="6" max="31" width="9.00390625" style="1" customWidth="1"/>
    <col min="32" max="32" width="12.50390625" style="1" customWidth="1"/>
    <col min="33" max="16384" width="9.00390625" style="1" customWidth="1"/>
  </cols>
  <sheetData>
    <row r="1" spans="2:3" ht="20.25">
      <c r="B1" s="1" t="s">
        <v>8</v>
      </c>
      <c r="C1" s="2">
        <v>5</v>
      </c>
    </row>
    <row r="2" spans="2:3" ht="20.25">
      <c r="B2" s="1" t="s">
        <v>32</v>
      </c>
      <c r="C2" s="4">
        <f>IF(INT(42/C1)=(42/C1),42/C1,1+ROUND(42/C1,0))</f>
        <v>9</v>
      </c>
    </row>
    <row r="3" spans="2:3" ht="20.25">
      <c r="B3" s="1" t="s">
        <v>33</v>
      </c>
      <c r="C3" s="4">
        <v>3</v>
      </c>
    </row>
    <row r="4" ht="20.25">
      <c r="C4" s="4"/>
    </row>
    <row r="5" spans="1:33" ht="20.25">
      <c r="A5" s="1" t="s">
        <v>31</v>
      </c>
      <c r="B5" s="1" t="s">
        <v>11</v>
      </c>
      <c r="C5" s="1" t="s">
        <v>3</v>
      </c>
      <c r="F5" s="1" t="s">
        <v>12</v>
      </c>
      <c r="H5" s="1" t="s">
        <v>20</v>
      </c>
      <c r="AA5" s="1" t="s">
        <v>3</v>
      </c>
      <c r="AB5" s="1" t="s">
        <v>10</v>
      </c>
      <c r="AC5" s="1" t="s">
        <v>13</v>
      </c>
      <c r="AD5" s="1" t="s">
        <v>30</v>
      </c>
      <c r="AF5" s="1" t="s">
        <v>34</v>
      </c>
      <c r="AG5" s="1" t="s">
        <v>35</v>
      </c>
    </row>
    <row r="6" spans="1:33" ht="20.25">
      <c r="A6" s="1">
        <v>1</v>
      </c>
      <c r="B6" s="1">
        <f>C3</f>
        <v>3</v>
      </c>
      <c r="C6" s="1">
        <f>IF(A6&lt;=C$1,'Random Rank'!D2,"")</f>
        <v>2.25</v>
      </c>
      <c r="E6" s="1" t="s">
        <v>13</v>
      </c>
      <c r="F6" s="1">
        <f>AVERAGE(C6:C47)</f>
        <v>3.3659999999999997</v>
      </c>
      <c r="H6" s="1">
        <f>AVERAGE('Population Data'!D2:D43)</f>
        <v>4.248095238095236</v>
      </c>
      <c r="Y6" s="1" t="s">
        <v>23</v>
      </c>
      <c r="Z6" s="1">
        <f>ROUND(F11/0.2,0)*0.2</f>
        <v>2.2</v>
      </c>
      <c r="AA6" s="1">
        <v>1</v>
      </c>
      <c r="AB6" s="1">
        <f>COUNTIF(C$6:C$47,CONCATENATE("&lt;=",AA6))</f>
        <v>0</v>
      </c>
      <c r="AC6" s="1">
        <f>IF(AA6=$Z$6,2,IF(AA6=$Z$7,6,IF(AA6=$Z$8,2,"")))</f>
      </c>
      <c r="AF6" s="1">
        <f>C3</f>
        <v>3</v>
      </c>
      <c r="AG6" s="1">
        <f>IF(AF6&lt;=42,0,INT(AF6/42))</f>
        <v>0</v>
      </c>
    </row>
    <row r="7" spans="1:33" ht="20.25">
      <c r="A7" s="1">
        <v>2</v>
      </c>
      <c r="B7" s="1">
        <f>IF(A7&gt;C$1,"",IF(AG7=0,AF7,AF7-AG7*42))</f>
        <v>12</v>
      </c>
      <c r="C7" s="1">
        <f>IF(A7&lt;=C$1,'Random Rank'!D3,"")</f>
        <v>3.73</v>
      </c>
      <c r="E7" s="1" t="s">
        <v>14</v>
      </c>
      <c r="F7" s="1">
        <f>VAR(C6:C47)</f>
        <v>0.847330000000003</v>
      </c>
      <c r="H7" s="1">
        <f>VARP('Population Data'!D2:D43)</f>
        <v>8.952624943310667</v>
      </c>
      <c r="K7" s="1" t="s">
        <v>36</v>
      </c>
      <c r="L7" s="1" t="s">
        <v>13</v>
      </c>
      <c r="Y7" s="1" t="s">
        <v>13</v>
      </c>
      <c r="Z7" s="1">
        <f>ROUND(F6/0.2,0)*0.2</f>
        <v>3.4000000000000004</v>
      </c>
      <c r="AA7" s="1">
        <v>1.2</v>
      </c>
      <c r="AB7" s="1">
        <f>COUNTIF(C$6:C$47,CONCATENATE("&lt;=",AA7))-SUM(AB6:AB$6)</f>
        <v>0</v>
      </c>
      <c r="AC7" s="1">
        <f aca="true" t="shared" si="0" ref="AC7:AC70">IF(AA7=$Z$6,2,IF(AA7=$Z$7,6,IF(AA7=$Z$8,2,"")))</f>
      </c>
      <c r="AF7" s="1">
        <f>AF6+C$2</f>
        <v>12</v>
      </c>
      <c r="AG7" s="1">
        <f aca="true" t="shared" si="1" ref="AG7:AG47">IF(AF7&lt;=42,0,INT(AF7/42))</f>
        <v>0</v>
      </c>
    </row>
    <row r="8" spans="1:33" ht="20.25">
      <c r="A8" s="1">
        <v>3</v>
      </c>
      <c r="B8" s="1">
        <f aca="true" t="shared" si="2" ref="B8:B47">IF(A8&gt;C$1,"",IF(AG8=0,AF8,AF8-AG8*42))</f>
        <v>21</v>
      </c>
      <c r="C8" s="1">
        <f>IF(A8&lt;=C$1,'Random Rank'!D4,"")</f>
        <v>2.54</v>
      </c>
      <c r="E8" s="1" t="s">
        <v>15</v>
      </c>
      <c r="F8" s="1">
        <f>SQRT(F7)</f>
        <v>0.9205052960195302</v>
      </c>
      <c r="H8" s="1" t="str">
        <f>IF(H6&lt;F11,"OUT",IF(H6&gt;F12,"OUT","IN"))</f>
        <v>IN</v>
      </c>
      <c r="K8" s="1">
        <v>1</v>
      </c>
      <c r="L8" s="1">
        <v>3.222</v>
      </c>
      <c r="Y8" s="1" t="s">
        <v>24</v>
      </c>
      <c r="Z8" s="1">
        <f>ROUND(F12/0.2,0)*0.2</f>
        <v>4.6000000000000005</v>
      </c>
      <c r="AA8" s="1">
        <v>1.4</v>
      </c>
      <c r="AB8" s="1">
        <f>COUNTIF(C$6:C$47,CONCATENATE("&lt;=",AA8))-SUM(AB$6:AB7)</f>
        <v>0</v>
      </c>
      <c r="AC8" s="1">
        <f t="shared" si="0"/>
      </c>
      <c r="AF8" s="1">
        <f aca="true" t="shared" si="3" ref="AF8:AF47">AF7+C$2</f>
        <v>21</v>
      </c>
      <c r="AG8" s="1">
        <f t="shared" si="1"/>
        <v>0</v>
      </c>
    </row>
    <row r="9" spans="1:33" ht="20.25">
      <c r="A9" s="1">
        <v>4</v>
      </c>
      <c r="B9" s="1">
        <f t="shared" si="2"/>
        <v>30</v>
      </c>
      <c r="C9" s="1">
        <f>IF(A9&lt;=C$1,'Random Rank'!D5,"")</f>
        <v>4.36</v>
      </c>
      <c r="E9" s="1" t="s">
        <v>16</v>
      </c>
      <c r="F9" s="1">
        <f>F8/SQRT(C1)</f>
        <v>0.4116624831096472</v>
      </c>
      <c r="K9" s="1">
        <v>2</v>
      </c>
      <c r="L9" s="1">
        <v>4.4159999999999995</v>
      </c>
      <c r="AA9" s="1">
        <v>1.6</v>
      </c>
      <c r="AB9" s="1">
        <f>COUNTIF(C$6:C$47,CONCATENATE("&lt;=",AA9))-SUM(AB$6:AB8)</f>
        <v>0</v>
      </c>
      <c r="AC9" s="1">
        <f t="shared" si="0"/>
      </c>
      <c r="AF9" s="1">
        <f t="shared" si="3"/>
        <v>30</v>
      </c>
      <c r="AG9" s="1">
        <f t="shared" si="1"/>
        <v>0</v>
      </c>
    </row>
    <row r="10" spans="1:33" ht="20.25">
      <c r="A10" s="1">
        <v>5</v>
      </c>
      <c r="B10" s="1">
        <f t="shared" si="2"/>
        <v>39</v>
      </c>
      <c r="C10" s="1">
        <f>IF(A10&lt;=C$1,'Random Rank'!D6,"")</f>
        <v>3.95</v>
      </c>
      <c r="E10" s="1" t="s">
        <v>17</v>
      </c>
      <c r="F10" s="1">
        <f>F9*TINV(0.05,C1-1)</f>
        <v>1.1429582862233494</v>
      </c>
      <c r="K10" s="1">
        <v>3</v>
      </c>
      <c r="L10" s="1">
        <v>3.168</v>
      </c>
      <c r="AA10" s="1">
        <v>1.8</v>
      </c>
      <c r="AB10" s="1">
        <f>COUNTIF(C$6:C$47,CONCATENATE("&lt;=",AA10))-SUM(AB$6:AB9)</f>
        <v>0</v>
      </c>
      <c r="AC10" s="1">
        <f t="shared" si="0"/>
      </c>
      <c r="AF10" s="1">
        <f t="shared" si="3"/>
        <v>39</v>
      </c>
      <c r="AG10" s="1">
        <f t="shared" si="1"/>
        <v>0</v>
      </c>
    </row>
    <row r="11" spans="1:33" ht="20.25">
      <c r="A11" s="1">
        <v>6</v>
      </c>
      <c r="B11" s="1">
        <f t="shared" si="2"/>
      </c>
      <c r="C11" s="1">
        <f>IF(A11&lt;=C$1,'Random Rank'!D7,"")</f>
      </c>
      <c r="E11" s="1" t="s">
        <v>19</v>
      </c>
      <c r="F11" s="1">
        <f>F6-F10</f>
        <v>2.2230417137766505</v>
      </c>
      <c r="K11" s="1">
        <v>4</v>
      </c>
      <c r="L11" s="1">
        <v>7.655999999999999</v>
      </c>
      <c r="AA11" s="1">
        <v>2</v>
      </c>
      <c r="AB11" s="1">
        <f>COUNTIF(C$6:C$47,CONCATENATE("&lt;=",AA11))-SUM(AB$6:AB10)</f>
        <v>0</v>
      </c>
      <c r="AC11" s="1">
        <f t="shared" si="0"/>
      </c>
      <c r="AF11" s="1">
        <f t="shared" si="3"/>
        <v>48</v>
      </c>
      <c r="AG11" s="1">
        <f t="shared" si="1"/>
        <v>1</v>
      </c>
    </row>
    <row r="12" spans="1:33" ht="20.25">
      <c r="A12" s="1">
        <v>7</v>
      </c>
      <c r="B12" s="1">
        <f t="shared" si="2"/>
      </c>
      <c r="C12" s="1">
        <f>IF(A12&lt;=C$1,'Random Rank'!D8,"")</f>
      </c>
      <c r="E12" s="1" t="s">
        <v>18</v>
      </c>
      <c r="F12" s="1">
        <f>F6+F10</f>
        <v>4.508958286223349</v>
      </c>
      <c r="K12" s="1">
        <v>5</v>
      </c>
      <c r="L12" s="1">
        <v>5.476</v>
      </c>
      <c r="AA12" s="1">
        <v>2.2</v>
      </c>
      <c r="AB12" s="1">
        <f>COUNTIF(C$6:C$47,CONCATENATE("&lt;=",AA12))-SUM(AB$6:AB11)</f>
        <v>0</v>
      </c>
      <c r="AC12" s="1">
        <f t="shared" si="0"/>
        <v>2</v>
      </c>
      <c r="AF12" s="1">
        <f t="shared" si="3"/>
        <v>57</v>
      </c>
      <c r="AG12" s="1">
        <f t="shared" si="1"/>
        <v>1</v>
      </c>
    </row>
    <row r="13" spans="1:33" ht="20.25">
      <c r="A13" s="1">
        <v>8</v>
      </c>
      <c r="B13" s="1">
        <f t="shared" si="2"/>
      </c>
      <c r="C13" s="1">
        <f>IF(A13&lt;=C$1,'Random Rank'!D9,"")</f>
      </c>
      <c r="K13" s="1">
        <v>6</v>
      </c>
      <c r="L13" s="1">
        <v>2.69</v>
      </c>
      <c r="AA13" s="1">
        <v>2.4</v>
      </c>
      <c r="AB13" s="1">
        <f>COUNTIF(C$6:C$47,CONCATENATE("&lt;=",AA13))-SUM(AB$6:AB12)</f>
        <v>1</v>
      </c>
      <c r="AC13" s="1">
        <f t="shared" si="0"/>
      </c>
      <c r="AF13" s="1">
        <f t="shared" si="3"/>
        <v>66</v>
      </c>
      <c r="AG13" s="1">
        <f t="shared" si="1"/>
        <v>1</v>
      </c>
    </row>
    <row r="14" spans="1:33" ht="20.25">
      <c r="A14" s="1">
        <v>9</v>
      </c>
      <c r="B14" s="1">
        <f t="shared" si="2"/>
      </c>
      <c r="C14" s="1">
        <f>IF(A14&lt;=C$1,'Random Rank'!D10,"")</f>
      </c>
      <c r="K14" s="1">
        <v>7</v>
      </c>
      <c r="L14" s="1">
        <v>3.018</v>
      </c>
      <c r="AA14" s="1">
        <v>2.6</v>
      </c>
      <c r="AB14" s="1">
        <f>COUNTIF(C$6:C$47,CONCATENATE("&lt;=",AA14))-SUM(AB$6:AB13)</f>
        <v>1</v>
      </c>
      <c r="AC14" s="1">
        <f t="shared" si="0"/>
      </c>
      <c r="AF14" s="1">
        <f t="shared" si="3"/>
        <v>75</v>
      </c>
      <c r="AG14" s="1">
        <f t="shared" si="1"/>
        <v>1</v>
      </c>
    </row>
    <row r="15" spans="1:33" ht="20.25">
      <c r="A15" s="1">
        <v>10</v>
      </c>
      <c r="B15" s="1">
        <f t="shared" si="2"/>
      </c>
      <c r="C15" s="1">
        <f>IF(A15&lt;=C$1,'Random Rank'!D11,"")</f>
      </c>
      <c r="K15" s="1">
        <v>8</v>
      </c>
      <c r="L15" s="1">
        <v>4.726000000000001</v>
      </c>
      <c r="AA15" s="1">
        <v>2.8</v>
      </c>
      <c r="AB15" s="1">
        <f>COUNTIF(C$6:C$47,CONCATENATE("&lt;=",AA15))-SUM(AB$6:AB14)</f>
        <v>0</v>
      </c>
      <c r="AC15" s="1">
        <f t="shared" si="0"/>
      </c>
      <c r="AF15" s="1">
        <f t="shared" si="3"/>
        <v>84</v>
      </c>
      <c r="AG15" s="1">
        <f t="shared" si="1"/>
        <v>2</v>
      </c>
    </row>
    <row r="16" spans="1:33" ht="20.25">
      <c r="A16" s="1">
        <v>11</v>
      </c>
      <c r="B16" s="1">
        <f t="shared" si="2"/>
      </c>
      <c r="C16" s="1">
        <f>IF(A16&lt;=C$1,'Random Rank'!D12,"")</f>
      </c>
      <c r="K16" s="1">
        <v>9</v>
      </c>
      <c r="L16" s="1">
        <v>5.882</v>
      </c>
      <c r="AA16" s="1">
        <v>3</v>
      </c>
      <c r="AB16" s="1">
        <f>COUNTIF(C$6:C$47,CONCATENATE("&lt;=",AA16))-SUM(AB$6:AB15)</f>
        <v>0</v>
      </c>
      <c r="AC16" s="1">
        <f t="shared" si="0"/>
      </c>
      <c r="AF16" s="1">
        <f t="shared" si="3"/>
        <v>93</v>
      </c>
      <c r="AG16" s="1">
        <f t="shared" si="1"/>
        <v>2</v>
      </c>
    </row>
    <row r="17" spans="1:33" ht="20.25">
      <c r="A17" s="1">
        <v>12</v>
      </c>
      <c r="B17" s="1">
        <f t="shared" si="2"/>
      </c>
      <c r="C17" s="1">
        <f>IF(A17&lt;=C$1,'Random Rank'!D13,"")</f>
      </c>
      <c r="AA17" s="1">
        <v>3.2</v>
      </c>
      <c r="AB17" s="1">
        <f>COUNTIF(C$6:C$47,CONCATENATE("&lt;=",AA17))-SUM(AB$6:AB16)</f>
        <v>0</v>
      </c>
      <c r="AC17" s="1">
        <f t="shared" si="0"/>
      </c>
      <c r="AF17" s="1">
        <f t="shared" si="3"/>
        <v>102</v>
      </c>
      <c r="AG17" s="1">
        <f t="shared" si="1"/>
        <v>2</v>
      </c>
    </row>
    <row r="18" spans="1:33" ht="20.25">
      <c r="A18" s="1">
        <v>13</v>
      </c>
      <c r="B18" s="1">
        <f t="shared" si="2"/>
      </c>
      <c r="C18" s="1">
        <f>IF(A18&lt;=C$1,'Random Rank'!D14,"")</f>
      </c>
      <c r="AA18" s="1">
        <v>3.4</v>
      </c>
      <c r="AB18" s="1">
        <f>COUNTIF(C$6:C$47,CONCATENATE("&lt;=",AA18))-SUM(AB$6:AB17)</f>
        <v>0</v>
      </c>
      <c r="AC18" s="1">
        <f t="shared" si="0"/>
        <v>6</v>
      </c>
      <c r="AF18" s="1">
        <f t="shared" si="3"/>
        <v>111</v>
      </c>
      <c r="AG18" s="1">
        <f t="shared" si="1"/>
        <v>2</v>
      </c>
    </row>
    <row r="19" spans="1:33" ht="20.25">
      <c r="A19" s="1">
        <v>14</v>
      </c>
      <c r="B19" s="1">
        <f t="shared" si="2"/>
      </c>
      <c r="C19" s="1">
        <f>IF(A19&lt;=C$1,'Random Rank'!D15,"")</f>
      </c>
      <c r="AA19" s="1">
        <v>3.6</v>
      </c>
      <c r="AB19" s="1">
        <f>COUNTIF(C$6:C$47,CONCATENATE("&lt;=",AA19))-SUM(AB$6:AB18)</f>
        <v>0</v>
      </c>
      <c r="AC19" s="1">
        <f t="shared" si="0"/>
      </c>
      <c r="AF19" s="1">
        <f t="shared" si="3"/>
        <v>120</v>
      </c>
      <c r="AG19" s="1">
        <f t="shared" si="1"/>
        <v>2</v>
      </c>
    </row>
    <row r="20" spans="1:33" ht="20.25">
      <c r="A20" s="1">
        <v>15</v>
      </c>
      <c r="B20" s="1">
        <f t="shared" si="2"/>
      </c>
      <c r="C20" s="1">
        <f>IF(A20&lt;=C$1,'Random Rank'!D16,"")</f>
      </c>
      <c r="AA20" s="1">
        <v>3.8</v>
      </c>
      <c r="AB20" s="1">
        <f>COUNTIF(C$6:C$47,CONCATENATE("&lt;=",AA20))-SUM(AB$6:AB19)</f>
        <v>1</v>
      </c>
      <c r="AC20" s="1">
        <f t="shared" si="0"/>
      </c>
      <c r="AF20" s="1">
        <f t="shared" si="3"/>
        <v>129</v>
      </c>
      <c r="AG20" s="1">
        <f t="shared" si="1"/>
        <v>3</v>
      </c>
    </row>
    <row r="21" spans="1:33" ht="20.25">
      <c r="A21" s="1">
        <v>16</v>
      </c>
      <c r="B21" s="1">
        <f t="shared" si="2"/>
      </c>
      <c r="C21" s="1">
        <f>IF(A21&lt;=C$1,'Random Rank'!D17,"")</f>
      </c>
      <c r="AA21" s="1">
        <v>4</v>
      </c>
      <c r="AB21" s="1">
        <f>COUNTIF(C$6:C$47,CONCATENATE("&lt;=",AA21))-SUM(AB$6:AB20)</f>
        <v>1</v>
      </c>
      <c r="AC21" s="1">
        <f t="shared" si="0"/>
      </c>
      <c r="AF21" s="1">
        <f t="shared" si="3"/>
        <v>138</v>
      </c>
      <c r="AG21" s="1">
        <f t="shared" si="1"/>
        <v>3</v>
      </c>
    </row>
    <row r="22" spans="1:33" ht="20.25">
      <c r="A22" s="1">
        <v>17</v>
      </c>
      <c r="B22" s="1">
        <f t="shared" si="2"/>
      </c>
      <c r="C22" s="1">
        <f>IF(A22&lt;=C$1,'Random Rank'!D18,"")</f>
      </c>
      <c r="AA22" s="1">
        <v>4.2</v>
      </c>
      <c r="AB22" s="1">
        <f>COUNTIF(C$6:C$47,CONCATENATE("&lt;=",AA22))-SUM(AB$6:AB21)</f>
        <v>0</v>
      </c>
      <c r="AC22" s="1">
        <f t="shared" si="0"/>
      </c>
      <c r="AD22" s="1">
        <v>8</v>
      </c>
      <c r="AF22" s="1">
        <f t="shared" si="3"/>
        <v>147</v>
      </c>
      <c r="AG22" s="1">
        <f t="shared" si="1"/>
        <v>3</v>
      </c>
    </row>
    <row r="23" spans="1:33" ht="20.25">
      <c r="A23" s="1">
        <v>18</v>
      </c>
      <c r="B23" s="1">
        <f t="shared" si="2"/>
      </c>
      <c r="C23" s="1">
        <f>IF(A23&lt;=C$1,'Random Rank'!D19,"")</f>
      </c>
      <c r="AA23" s="1">
        <v>4.4</v>
      </c>
      <c r="AB23" s="1">
        <f>COUNTIF(C$6:C$47,CONCATENATE("&lt;=",AA23))-SUM(AB$6:AB22)</f>
        <v>1</v>
      </c>
      <c r="AC23" s="1">
        <f t="shared" si="0"/>
      </c>
      <c r="AF23" s="1">
        <f t="shared" si="3"/>
        <v>156</v>
      </c>
      <c r="AG23" s="1">
        <f t="shared" si="1"/>
        <v>3</v>
      </c>
    </row>
    <row r="24" spans="1:33" ht="20.25">
      <c r="A24" s="1">
        <v>19</v>
      </c>
      <c r="B24" s="1">
        <f t="shared" si="2"/>
      </c>
      <c r="C24" s="1">
        <f>IF(A24&lt;=C$1,'Random Rank'!D20,"")</f>
      </c>
      <c r="AA24" s="1">
        <v>4.6</v>
      </c>
      <c r="AB24" s="1">
        <f>COUNTIF(C$6:C$47,CONCATENATE("&lt;=",AA24))-SUM(AB$6:AB23)</f>
        <v>0</v>
      </c>
      <c r="AC24" s="1">
        <f t="shared" si="0"/>
        <v>2</v>
      </c>
      <c r="AF24" s="1">
        <f t="shared" si="3"/>
        <v>165</v>
      </c>
      <c r="AG24" s="1">
        <f t="shared" si="1"/>
        <v>3</v>
      </c>
    </row>
    <row r="25" spans="1:33" ht="20.25">
      <c r="A25" s="1">
        <v>20</v>
      </c>
      <c r="B25" s="1">
        <f t="shared" si="2"/>
      </c>
      <c r="C25" s="1">
        <f>IF(A25&lt;=C$1,'Random Rank'!D21,"")</f>
      </c>
      <c r="AA25" s="1">
        <v>4.8</v>
      </c>
      <c r="AB25" s="1">
        <f>COUNTIF(C$6:C$47,CONCATENATE("&lt;=",AA25))-SUM(AB$6:AB24)</f>
        <v>0</v>
      </c>
      <c r="AC25" s="1">
        <f t="shared" si="0"/>
      </c>
      <c r="AF25" s="1">
        <f t="shared" si="3"/>
        <v>174</v>
      </c>
      <c r="AG25" s="1">
        <f t="shared" si="1"/>
        <v>4</v>
      </c>
    </row>
    <row r="26" spans="1:33" ht="20.25">
      <c r="A26" s="1">
        <v>21</v>
      </c>
      <c r="B26" s="1">
        <f t="shared" si="2"/>
      </c>
      <c r="C26" s="1">
        <f>IF(A26&lt;=C$1,'Random Rank'!D22,"")</f>
      </c>
      <c r="AA26" s="1">
        <v>5</v>
      </c>
      <c r="AB26" s="1">
        <f>COUNTIF(C$6:C$47,CONCATENATE("&lt;=",AA26))-SUM(AB$6:AB25)</f>
        <v>0</v>
      </c>
      <c r="AC26" s="1">
        <f t="shared" si="0"/>
      </c>
      <c r="AF26" s="1">
        <f t="shared" si="3"/>
        <v>183</v>
      </c>
      <c r="AG26" s="1">
        <f t="shared" si="1"/>
        <v>4</v>
      </c>
    </row>
    <row r="27" spans="1:33" ht="20.25">
      <c r="A27" s="1">
        <v>22</v>
      </c>
      <c r="B27" s="1">
        <f t="shared" si="2"/>
      </c>
      <c r="C27" s="1">
        <f>IF(A27&lt;=C$1,'Random Rank'!D23,"")</f>
      </c>
      <c r="AA27" s="1">
        <v>5.2</v>
      </c>
      <c r="AB27" s="1">
        <f>COUNTIF(C$6:C$47,CONCATENATE("&lt;=",AA27))-SUM(AB$6:AB26)</f>
        <v>0</v>
      </c>
      <c r="AC27" s="1">
        <f t="shared" si="0"/>
      </c>
      <c r="AF27" s="1">
        <f t="shared" si="3"/>
        <v>192</v>
      </c>
      <c r="AG27" s="1">
        <f t="shared" si="1"/>
        <v>4</v>
      </c>
    </row>
    <row r="28" spans="1:33" ht="20.25">
      <c r="A28" s="1">
        <v>23</v>
      </c>
      <c r="B28" s="1">
        <f t="shared" si="2"/>
      </c>
      <c r="C28" s="1">
        <f>IF(A28&lt;=C$1,'Random Rank'!D24,"")</f>
      </c>
      <c r="AA28" s="1">
        <v>5.4</v>
      </c>
      <c r="AB28" s="1">
        <f>COUNTIF(C$6:C$47,CONCATENATE("&lt;=",AA28))-SUM(AB$6:AB27)</f>
        <v>0</v>
      </c>
      <c r="AC28" s="1">
        <f t="shared" si="0"/>
      </c>
      <c r="AF28" s="1">
        <f t="shared" si="3"/>
        <v>201</v>
      </c>
      <c r="AG28" s="1">
        <f t="shared" si="1"/>
        <v>4</v>
      </c>
    </row>
    <row r="29" spans="1:33" ht="20.25">
      <c r="A29" s="1">
        <v>24</v>
      </c>
      <c r="B29" s="1">
        <f t="shared" si="2"/>
      </c>
      <c r="C29" s="1">
        <f>IF(A29&lt;=C$1,'Random Rank'!D25,"")</f>
      </c>
      <c r="AA29" s="1">
        <v>5.6</v>
      </c>
      <c r="AB29" s="1">
        <f>COUNTIF(C$6:C$47,CONCATENATE("&lt;=",AA29))-SUM(AB$6:AB28)</f>
        <v>0</v>
      </c>
      <c r="AC29" s="1">
        <f t="shared" si="0"/>
      </c>
      <c r="AF29" s="1">
        <f t="shared" si="3"/>
        <v>210</v>
      </c>
      <c r="AG29" s="1">
        <f t="shared" si="1"/>
        <v>5</v>
      </c>
    </row>
    <row r="30" spans="1:33" ht="20.25">
      <c r="A30" s="1">
        <v>25</v>
      </c>
      <c r="B30" s="1">
        <f t="shared" si="2"/>
      </c>
      <c r="C30" s="1">
        <f>IF(A30&lt;=C$1,'Random Rank'!D26,"")</f>
      </c>
      <c r="AA30" s="1">
        <v>5.8</v>
      </c>
      <c r="AB30" s="1">
        <f>COUNTIF(C$6:C$47,CONCATENATE("&lt;=",AA30))-SUM(AB$6:AB29)</f>
        <v>0</v>
      </c>
      <c r="AC30" s="1">
        <f t="shared" si="0"/>
      </c>
      <c r="AF30" s="1">
        <f t="shared" si="3"/>
        <v>219</v>
      </c>
      <c r="AG30" s="1">
        <f t="shared" si="1"/>
        <v>5</v>
      </c>
    </row>
    <row r="31" spans="1:33" ht="20.25">
      <c r="A31" s="1">
        <v>26</v>
      </c>
      <c r="B31" s="1">
        <f t="shared" si="2"/>
      </c>
      <c r="C31" s="1">
        <f>IF(A31&lt;=C$1,'Random Rank'!D27,"")</f>
      </c>
      <c r="AA31" s="1">
        <v>6</v>
      </c>
      <c r="AB31" s="1">
        <f>COUNTIF(C$6:C$47,CONCATENATE("&lt;=",AA31))-SUM(AB$6:AB30)</f>
        <v>0</v>
      </c>
      <c r="AC31" s="1">
        <f t="shared" si="0"/>
      </c>
      <c r="AF31" s="1">
        <f t="shared" si="3"/>
        <v>228</v>
      </c>
      <c r="AG31" s="1">
        <f t="shared" si="1"/>
        <v>5</v>
      </c>
    </row>
    <row r="32" spans="1:33" ht="20.25">
      <c r="A32" s="1">
        <v>27</v>
      </c>
      <c r="B32" s="1">
        <f t="shared" si="2"/>
      </c>
      <c r="C32" s="1">
        <f>IF(A32&lt;=C$1,'Random Rank'!D28,"")</f>
      </c>
      <c r="AA32" s="1">
        <v>6.2</v>
      </c>
      <c r="AB32" s="1">
        <f>COUNTIF(C$6:C$47,CONCATENATE("&lt;=",AA32))-SUM(AB$6:AB31)</f>
        <v>0</v>
      </c>
      <c r="AC32" s="1">
        <f t="shared" si="0"/>
      </c>
      <c r="AF32" s="1">
        <f t="shared" si="3"/>
        <v>237</v>
      </c>
      <c r="AG32" s="1">
        <f t="shared" si="1"/>
        <v>5</v>
      </c>
    </row>
    <row r="33" spans="1:33" ht="20.25">
      <c r="A33" s="1">
        <v>28</v>
      </c>
      <c r="B33" s="1">
        <f t="shared" si="2"/>
      </c>
      <c r="C33" s="1">
        <f>IF(A33&lt;=C$1,'Random Rank'!D29,"")</f>
      </c>
      <c r="AA33" s="1">
        <v>6.4</v>
      </c>
      <c r="AB33" s="1">
        <f>COUNTIF(C$6:C$47,CONCATENATE("&lt;=",AA33))-SUM(AB$6:AB32)</f>
        <v>0</v>
      </c>
      <c r="AC33" s="1">
        <f t="shared" si="0"/>
      </c>
      <c r="AF33" s="1">
        <f t="shared" si="3"/>
        <v>246</v>
      </c>
      <c r="AG33" s="1">
        <f t="shared" si="1"/>
        <v>5</v>
      </c>
    </row>
    <row r="34" spans="1:33" ht="20.25">
      <c r="A34" s="1">
        <v>29</v>
      </c>
      <c r="B34" s="1">
        <f t="shared" si="2"/>
      </c>
      <c r="C34" s="1">
        <f>IF(A34&lt;=C$1,'Random Rank'!D30,"")</f>
      </c>
      <c r="AA34" s="1">
        <v>6.6</v>
      </c>
      <c r="AB34" s="1">
        <f>COUNTIF(C$6:C$47,CONCATENATE("&lt;=",AA34))-SUM(AB$6:AB33)</f>
        <v>0</v>
      </c>
      <c r="AC34" s="1">
        <f t="shared" si="0"/>
      </c>
      <c r="AF34" s="1">
        <f t="shared" si="3"/>
        <v>255</v>
      </c>
      <c r="AG34" s="1">
        <f t="shared" si="1"/>
        <v>6</v>
      </c>
    </row>
    <row r="35" spans="1:33" ht="20.25">
      <c r="A35" s="1">
        <v>30</v>
      </c>
      <c r="B35" s="1">
        <f t="shared" si="2"/>
      </c>
      <c r="C35" s="1">
        <f>IF(A35&lt;=C$1,'Random Rank'!D31,"")</f>
      </c>
      <c r="AA35" s="1">
        <v>6.8</v>
      </c>
      <c r="AB35" s="1">
        <f>COUNTIF(C$6:C$47,CONCATENATE("&lt;=",AA35))-SUM(AB$6:AB34)</f>
        <v>0</v>
      </c>
      <c r="AC35" s="1">
        <f t="shared" si="0"/>
      </c>
      <c r="AF35" s="1">
        <f t="shared" si="3"/>
        <v>264</v>
      </c>
      <c r="AG35" s="1">
        <f t="shared" si="1"/>
        <v>6</v>
      </c>
    </row>
    <row r="36" spans="1:33" ht="20.25">
      <c r="A36" s="1">
        <v>31</v>
      </c>
      <c r="B36" s="1">
        <f t="shared" si="2"/>
      </c>
      <c r="C36" s="1">
        <f>IF(A36&lt;=C$1,'Random Rank'!D32,"")</f>
      </c>
      <c r="AA36" s="1">
        <v>7</v>
      </c>
      <c r="AB36" s="1">
        <f>COUNTIF(C$6:C$47,CONCATENATE("&lt;=",AA36))-SUM(AB$6:AB35)</f>
        <v>0</v>
      </c>
      <c r="AC36" s="1">
        <f t="shared" si="0"/>
      </c>
      <c r="AF36" s="1">
        <f t="shared" si="3"/>
        <v>273</v>
      </c>
      <c r="AG36" s="1">
        <f t="shared" si="1"/>
        <v>6</v>
      </c>
    </row>
    <row r="37" spans="1:33" ht="20.25">
      <c r="A37" s="1">
        <v>32</v>
      </c>
      <c r="B37" s="1">
        <f t="shared" si="2"/>
      </c>
      <c r="C37" s="1">
        <f>IF(A37&lt;=C$1,'Random Rank'!D33,"")</f>
      </c>
      <c r="AA37" s="1">
        <v>7.2</v>
      </c>
      <c r="AB37" s="1">
        <f>COUNTIF(C$6:C$47,CONCATENATE("&lt;=",AA37))-SUM(AB$6:AB36)</f>
        <v>0</v>
      </c>
      <c r="AC37" s="1">
        <f t="shared" si="0"/>
      </c>
      <c r="AF37" s="1">
        <f t="shared" si="3"/>
        <v>282</v>
      </c>
      <c r="AG37" s="1">
        <f t="shared" si="1"/>
        <v>6</v>
      </c>
    </row>
    <row r="38" spans="1:33" ht="20.25">
      <c r="A38" s="1">
        <v>33</v>
      </c>
      <c r="B38" s="1">
        <f t="shared" si="2"/>
      </c>
      <c r="C38" s="1">
        <f>IF(A38&lt;=C$1,'Random Rank'!D34,"")</f>
      </c>
      <c r="AA38" s="1">
        <v>7.4</v>
      </c>
      <c r="AB38" s="1">
        <f>COUNTIF(C$6:C$47,CONCATENATE("&lt;=",AA38))-SUM(AB$6:AB37)</f>
        <v>0</v>
      </c>
      <c r="AC38" s="1">
        <f t="shared" si="0"/>
      </c>
      <c r="AF38" s="1">
        <f t="shared" si="3"/>
        <v>291</v>
      </c>
      <c r="AG38" s="1">
        <f t="shared" si="1"/>
        <v>6</v>
      </c>
    </row>
    <row r="39" spans="1:33" ht="20.25">
      <c r="A39" s="1">
        <v>34</v>
      </c>
      <c r="B39" s="1">
        <f t="shared" si="2"/>
      </c>
      <c r="C39" s="1">
        <f>IF(A39&lt;=C$1,'Random Rank'!D35,"")</f>
      </c>
      <c r="AA39" s="1">
        <v>7.6</v>
      </c>
      <c r="AB39" s="1">
        <f>COUNTIF(C$6:C$47,CONCATENATE("&lt;=",AA39))-SUM(AB$6:AB38)</f>
        <v>0</v>
      </c>
      <c r="AC39" s="1">
        <f t="shared" si="0"/>
      </c>
      <c r="AF39" s="1">
        <f t="shared" si="3"/>
        <v>300</v>
      </c>
      <c r="AG39" s="1">
        <f t="shared" si="1"/>
        <v>7</v>
      </c>
    </row>
    <row r="40" spans="1:33" ht="20.25">
      <c r="A40" s="1">
        <v>35</v>
      </c>
      <c r="B40" s="1">
        <f t="shared" si="2"/>
      </c>
      <c r="C40" s="1">
        <f>IF(A40&lt;=C$1,'Random Rank'!D36,"")</f>
      </c>
      <c r="AA40" s="1">
        <v>7.8</v>
      </c>
      <c r="AB40" s="1">
        <f>COUNTIF(C$6:C$47,CONCATENATE("&lt;=",AA40))-SUM(AB$6:AB39)</f>
        <v>0</v>
      </c>
      <c r="AC40" s="1">
        <f t="shared" si="0"/>
      </c>
      <c r="AF40" s="1">
        <f t="shared" si="3"/>
        <v>309</v>
      </c>
      <c r="AG40" s="1">
        <f t="shared" si="1"/>
        <v>7</v>
      </c>
    </row>
    <row r="41" spans="1:33" ht="20.25">
      <c r="A41" s="1">
        <v>36</v>
      </c>
      <c r="B41" s="1">
        <f t="shared" si="2"/>
      </c>
      <c r="C41" s="1">
        <f>IF(A41&lt;=C$1,'Random Rank'!D37,"")</f>
      </c>
      <c r="AA41" s="1">
        <v>8</v>
      </c>
      <c r="AB41" s="1">
        <f>COUNTIF(C$6:C$47,CONCATENATE("&lt;=",AA41))-SUM(AB$6:AB40)</f>
        <v>0</v>
      </c>
      <c r="AC41" s="1">
        <f t="shared" si="0"/>
      </c>
      <c r="AF41" s="1">
        <f t="shared" si="3"/>
        <v>318</v>
      </c>
      <c r="AG41" s="1">
        <f t="shared" si="1"/>
        <v>7</v>
      </c>
    </row>
    <row r="42" spans="1:33" ht="20.25">
      <c r="A42" s="1">
        <v>37</v>
      </c>
      <c r="B42" s="1">
        <f t="shared" si="2"/>
      </c>
      <c r="C42" s="1">
        <f>IF(A42&lt;=C$1,'Random Rank'!D38,"")</f>
      </c>
      <c r="AA42" s="1">
        <v>8.2</v>
      </c>
      <c r="AB42" s="1">
        <f>COUNTIF(C$6:C$47,CONCATENATE("&lt;=",AA42))-SUM(AB$6:AB41)</f>
        <v>0</v>
      </c>
      <c r="AC42" s="1">
        <f t="shared" si="0"/>
      </c>
      <c r="AF42" s="1">
        <f t="shared" si="3"/>
        <v>327</v>
      </c>
      <c r="AG42" s="1">
        <f t="shared" si="1"/>
        <v>7</v>
      </c>
    </row>
    <row r="43" spans="1:33" ht="20.25">
      <c r="A43" s="1">
        <v>38</v>
      </c>
      <c r="B43" s="1">
        <f t="shared" si="2"/>
      </c>
      <c r="C43" s="1">
        <f>IF(A43&lt;=C$1,'Random Rank'!D39,"")</f>
      </c>
      <c r="AA43" s="1">
        <v>8.4</v>
      </c>
      <c r="AB43" s="1">
        <f>COUNTIF(C$6:C$47,CONCATENATE("&lt;=",AA43))-SUM(AB$6:AB42)</f>
        <v>0</v>
      </c>
      <c r="AC43" s="1">
        <f t="shared" si="0"/>
      </c>
      <c r="AF43" s="1">
        <f t="shared" si="3"/>
        <v>336</v>
      </c>
      <c r="AG43" s="1">
        <f t="shared" si="1"/>
        <v>8</v>
      </c>
    </row>
    <row r="44" spans="1:33" ht="20.25">
      <c r="A44" s="1">
        <v>39</v>
      </c>
      <c r="B44" s="1">
        <f t="shared" si="2"/>
      </c>
      <c r="C44" s="1">
        <f>IF(A44&lt;=C$1,'Random Rank'!D40,"")</f>
      </c>
      <c r="AA44" s="1">
        <v>8.6</v>
      </c>
      <c r="AB44" s="1">
        <f>COUNTIF(C$6:C$47,CONCATENATE("&lt;=",AA44))-SUM(AB$6:AB43)</f>
        <v>0</v>
      </c>
      <c r="AC44" s="1">
        <f t="shared" si="0"/>
      </c>
      <c r="AF44" s="1">
        <f t="shared" si="3"/>
        <v>345</v>
      </c>
      <c r="AG44" s="1">
        <f t="shared" si="1"/>
        <v>8</v>
      </c>
    </row>
    <row r="45" spans="1:33" ht="20.25">
      <c r="A45" s="1">
        <v>40</v>
      </c>
      <c r="B45" s="1">
        <f t="shared" si="2"/>
      </c>
      <c r="C45" s="1">
        <f>IF(A45&lt;=C$1,'Random Rank'!D41,"")</f>
      </c>
      <c r="AA45" s="1">
        <v>8.8</v>
      </c>
      <c r="AB45" s="1">
        <f>COUNTIF(C$6:C$47,CONCATENATE("&lt;=",AA45))-SUM(AB$6:AB44)</f>
        <v>0</v>
      </c>
      <c r="AC45" s="1">
        <f t="shared" si="0"/>
      </c>
      <c r="AF45" s="1">
        <f t="shared" si="3"/>
        <v>354</v>
      </c>
      <c r="AG45" s="1">
        <f t="shared" si="1"/>
        <v>8</v>
      </c>
    </row>
    <row r="46" spans="1:33" ht="20.25">
      <c r="A46" s="1">
        <v>41</v>
      </c>
      <c r="B46" s="1">
        <f t="shared" si="2"/>
      </c>
      <c r="C46" s="1">
        <f>IF(A46&lt;=C$1,'Random Rank'!D42,"")</f>
      </c>
      <c r="AA46" s="1">
        <v>9</v>
      </c>
      <c r="AB46" s="1">
        <f>COUNTIF(C$6:C$47,CONCATENATE("&lt;=",AA46))-SUM(AB$6:AB45)</f>
        <v>0</v>
      </c>
      <c r="AC46" s="1">
        <f t="shared" si="0"/>
      </c>
      <c r="AF46" s="1">
        <f t="shared" si="3"/>
        <v>363</v>
      </c>
      <c r="AG46" s="1">
        <f t="shared" si="1"/>
        <v>8</v>
      </c>
    </row>
    <row r="47" spans="1:33" ht="20.25">
      <c r="A47" s="1">
        <v>42</v>
      </c>
      <c r="B47" s="1">
        <f t="shared" si="2"/>
      </c>
      <c r="C47" s="1">
        <f>IF(A47&lt;=C$1,'Random Rank'!D43,"")</f>
      </c>
      <c r="AA47" s="1">
        <v>9.2</v>
      </c>
      <c r="AB47" s="1">
        <f>COUNTIF(C$6:C$47,CONCATENATE("&lt;=",AA47))-SUM(AB$6:AB46)</f>
        <v>0</v>
      </c>
      <c r="AC47" s="1">
        <f t="shared" si="0"/>
      </c>
      <c r="AF47" s="1">
        <f t="shared" si="3"/>
        <v>372</v>
      </c>
      <c r="AG47" s="1">
        <f t="shared" si="1"/>
        <v>8</v>
      </c>
    </row>
    <row r="48" spans="27:29" ht="20.25">
      <c r="AA48" s="1">
        <v>9.4</v>
      </c>
      <c r="AB48" s="1">
        <f>COUNTIF(C$6:C$47,CONCATENATE("&lt;=",AA48))-SUM(AB$6:AB47)</f>
        <v>0</v>
      </c>
      <c r="AC48" s="1">
        <f t="shared" si="0"/>
      </c>
    </row>
    <row r="49" spans="27:29" ht="20.25">
      <c r="AA49" s="1">
        <v>9.6</v>
      </c>
      <c r="AB49" s="1">
        <f>COUNTIF(C$6:C$47,CONCATENATE("&lt;=",AA49))-SUM(AB$6:AB48)</f>
        <v>0</v>
      </c>
      <c r="AC49" s="1">
        <f t="shared" si="0"/>
      </c>
    </row>
    <row r="50" spans="27:29" ht="20.25">
      <c r="AA50" s="1">
        <v>9.8</v>
      </c>
      <c r="AB50" s="1">
        <f>COUNTIF(C$6:C$47,CONCATENATE("&lt;=",AA50))-SUM(AB$6:AB49)</f>
        <v>0</v>
      </c>
      <c r="AC50" s="1">
        <f t="shared" si="0"/>
      </c>
    </row>
    <row r="51" spans="27:29" ht="20.25">
      <c r="AA51" s="1">
        <v>10</v>
      </c>
      <c r="AB51" s="1">
        <f>COUNTIF(C$6:C$47,CONCATENATE("&lt;=",AA51))-SUM(AB$6:AB50)</f>
        <v>0</v>
      </c>
      <c r="AC51" s="1">
        <f t="shared" si="0"/>
      </c>
    </row>
    <row r="52" spans="27:29" ht="20.25">
      <c r="AA52" s="1">
        <v>10.2</v>
      </c>
      <c r="AB52" s="1">
        <f>COUNTIF(C$6:C$47,CONCATENATE("&lt;=",AA52))-SUM(AB$6:AB51)</f>
        <v>0</v>
      </c>
      <c r="AC52" s="1">
        <f t="shared" si="0"/>
      </c>
    </row>
    <row r="53" spans="27:29" ht="20.25">
      <c r="AA53" s="1">
        <v>10.4</v>
      </c>
      <c r="AB53" s="1">
        <f>COUNTIF(C$6:C$47,CONCATENATE("&lt;=",AA53))-SUM(AB$6:AB52)</f>
        <v>0</v>
      </c>
      <c r="AC53" s="1">
        <f t="shared" si="0"/>
      </c>
    </row>
    <row r="54" spans="27:29" ht="20.25">
      <c r="AA54" s="1">
        <v>10.6</v>
      </c>
      <c r="AB54" s="1">
        <f>COUNTIF(C$6:C$47,CONCATENATE("&lt;=",AA54))-SUM(AB$6:AB53)</f>
        <v>0</v>
      </c>
      <c r="AC54" s="1">
        <f t="shared" si="0"/>
      </c>
    </row>
    <row r="55" spans="27:29" ht="20.25">
      <c r="AA55" s="1">
        <v>10.8</v>
      </c>
      <c r="AB55" s="1">
        <f>COUNTIF(C$6:C$47,CONCATENATE("&lt;=",AA55))-SUM(AB$6:AB54)</f>
        <v>0</v>
      </c>
      <c r="AC55" s="1">
        <f t="shared" si="0"/>
      </c>
    </row>
    <row r="56" spans="27:29" ht="20.25">
      <c r="AA56" s="1">
        <v>11</v>
      </c>
      <c r="AB56" s="1">
        <f>COUNTIF(C$6:C$47,CONCATENATE("&lt;=",AA56))-SUM(AB$6:AB55)</f>
        <v>0</v>
      </c>
      <c r="AC56" s="1">
        <f t="shared" si="0"/>
      </c>
    </row>
    <row r="57" spans="27:29" ht="20.25">
      <c r="AA57" s="1">
        <v>11.2</v>
      </c>
      <c r="AB57" s="1">
        <f>COUNTIF(C$6:C$47,CONCATENATE("&lt;=",AA57))-SUM(AB$6:AB56)</f>
        <v>0</v>
      </c>
      <c r="AC57" s="1">
        <f t="shared" si="0"/>
      </c>
    </row>
    <row r="58" spans="27:29" ht="20.25">
      <c r="AA58" s="1">
        <v>11.4</v>
      </c>
      <c r="AB58" s="1">
        <f>COUNTIF(C$6:C$47,CONCATENATE("&lt;=",AA58))-SUM(AB$6:AB57)</f>
        <v>0</v>
      </c>
      <c r="AC58" s="1">
        <f t="shared" si="0"/>
      </c>
    </row>
    <row r="59" spans="27:29" ht="20.25">
      <c r="AA59" s="1">
        <v>11.6</v>
      </c>
      <c r="AB59" s="1">
        <f>COUNTIF(C$6:C$47,CONCATENATE("&lt;=",AA59))-SUM(AB$6:AB58)</f>
        <v>0</v>
      </c>
      <c r="AC59" s="1">
        <f t="shared" si="0"/>
      </c>
    </row>
    <row r="60" spans="27:29" ht="20.25">
      <c r="AA60" s="1">
        <v>11.8</v>
      </c>
      <c r="AB60" s="1">
        <f>COUNTIF(C$6:C$47,CONCATENATE("&lt;=",AA60))-SUM(AB$6:AB59)</f>
        <v>0</v>
      </c>
      <c r="AC60" s="1">
        <f t="shared" si="0"/>
      </c>
    </row>
    <row r="61" spans="27:29" ht="20.25">
      <c r="AA61" s="1">
        <v>12</v>
      </c>
      <c r="AB61" s="1">
        <f>COUNTIF(C$6:C$47,CONCATENATE("&lt;=",AA61))-SUM(AB$6:AB60)</f>
        <v>0</v>
      </c>
      <c r="AC61" s="1">
        <f t="shared" si="0"/>
      </c>
    </row>
    <row r="62" spans="27:29" ht="20.25">
      <c r="AA62" s="1">
        <v>12.2</v>
      </c>
      <c r="AB62" s="1">
        <f>COUNTIF(C$6:C$47,CONCATENATE("&lt;=",AA62))-SUM(AB$6:AB61)</f>
        <v>0</v>
      </c>
      <c r="AC62" s="1">
        <f t="shared" si="0"/>
      </c>
    </row>
    <row r="63" spans="27:29" ht="20.25">
      <c r="AA63" s="1">
        <v>12.4</v>
      </c>
      <c r="AB63" s="1">
        <f>COUNTIF(C$6:C$47,CONCATENATE("&lt;=",AA63))-SUM(AB$6:AB62)</f>
        <v>0</v>
      </c>
      <c r="AC63" s="1">
        <f t="shared" si="0"/>
      </c>
    </row>
    <row r="64" spans="27:29" ht="20.25">
      <c r="AA64" s="1">
        <v>12.6</v>
      </c>
      <c r="AB64" s="1">
        <f>COUNTIF(C$6:C$47,CONCATENATE("&lt;=",AA64))-SUM(AB$6:AB63)</f>
        <v>0</v>
      </c>
      <c r="AC64" s="1">
        <f t="shared" si="0"/>
      </c>
    </row>
    <row r="65" spans="27:29" ht="20.25">
      <c r="AA65" s="1">
        <v>12.8</v>
      </c>
      <c r="AB65" s="1">
        <f>COUNTIF(C$6:C$47,CONCATENATE("&lt;=",AA65))-SUM(AB$6:AB64)</f>
        <v>0</v>
      </c>
      <c r="AC65" s="1">
        <f t="shared" si="0"/>
      </c>
    </row>
    <row r="66" spans="27:29" ht="20.25">
      <c r="AA66" s="1">
        <v>13</v>
      </c>
      <c r="AB66" s="1">
        <f>COUNTIF(C$6:C$47,CONCATENATE("&lt;=",AA66))-SUM(AB$6:AB65)</f>
        <v>0</v>
      </c>
      <c r="AC66" s="1">
        <f t="shared" si="0"/>
      </c>
    </row>
    <row r="67" spans="27:29" ht="20.25">
      <c r="AA67" s="1">
        <v>13.2</v>
      </c>
      <c r="AB67" s="1">
        <f>COUNTIF(C$6:C$47,CONCATENATE("&lt;=",AA67))-SUM(AB$6:AB66)</f>
        <v>0</v>
      </c>
      <c r="AC67" s="1">
        <f t="shared" si="0"/>
      </c>
    </row>
    <row r="68" spans="27:29" ht="20.25">
      <c r="AA68" s="1">
        <v>13.4</v>
      </c>
      <c r="AB68" s="1">
        <f>COUNTIF(C$6:C$47,CONCATENATE("&lt;=",AA68))-SUM(AB$6:AB67)</f>
        <v>0</v>
      </c>
      <c r="AC68" s="1">
        <f t="shared" si="0"/>
      </c>
    </row>
    <row r="69" spans="27:29" ht="20.25">
      <c r="AA69" s="1">
        <v>13.6</v>
      </c>
      <c r="AB69" s="1">
        <f>COUNTIF(C$6:C$47,CONCATENATE("&lt;=",AA69))-SUM(AB$6:AB68)</f>
        <v>0</v>
      </c>
      <c r="AC69" s="1">
        <f t="shared" si="0"/>
      </c>
    </row>
    <row r="70" spans="27:29" ht="20.25">
      <c r="AA70" s="1">
        <v>13.8</v>
      </c>
      <c r="AB70" s="1">
        <f>COUNTIF(C$6:C$47,CONCATENATE("&lt;=",AA70))-SUM(AB$6:AB69)</f>
        <v>0</v>
      </c>
      <c r="AC70" s="1">
        <f t="shared" si="0"/>
      </c>
    </row>
    <row r="71" spans="27:29" ht="20.25">
      <c r="AA71" s="1">
        <v>14</v>
      </c>
      <c r="AB71" s="1">
        <f>COUNTIF(C$6:C$47,CONCATENATE("&lt;=",AA71))-SUM(AB$6:AB70)</f>
        <v>0</v>
      </c>
      <c r="AC71" s="1">
        <f>IF(AA71=$Z$6,2,IF(AA71=$Z$7,6,IF(AA71=$Z$8,2,"")))</f>
      </c>
    </row>
  </sheetData>
  <sheetProtection/>
  <protectedRanges>
    <protectedRange sqref="C1:C4" name="Range1"/>
  </protectedRanges>
  <dataValidations count="1">
    <dataValidation type="whole" allowBlank="1" showInputMessage="1" showErrorMessage="1" sqref="C1:C4">
      <formula1>1</formula1>
      <formula2>42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" sqref="D1"/>
    </sheetView>
  </sheetViews>
  <sheetFormatPr defaultColWidth="9.00390625" defaultRowHeight="15.75"/>
  <cols>
    <col min="1" max="1" width="14.50390625" style="1" customWidth="1"/>
    <col min="2" max="2" width="21.00390625" style="1" customWidth="1"/>
    <col min="3" max="4" width="9.00390625" style="1" customWidth="1"/>
    <col min="5" max="5" width="20.875" style="1" customWidth="1"/>
    <col min="6" max="31" width="9.00390625" style="1" customWidth="1"/>
    <col min="32" max="32" width="12.50390625" style="1" customWidth="1"/>
    <col min="33" max="16384" width="9.00390625" style="1" customWidth="1"/>
  </cols>
  <sheetData>
    <row r="1" spans="2:3" ht="20.25">
      <c r="B1" s="1" t="s">
        <v>8</v>
      </c>
      <c r="C1" s="2">
        <v>8</v>
      </c>
    </row>
    <row r="2" spans="2:3" ht="20.25">
      <c r="B2" s="1" t="s">
        <v>32</v>
      </c>
      <c r="C2" s="4">
        <f>IF(INT(42/C1)=(42/C1),42/C1,1+ROUND(42/C1,0))</f>
        <v>6</v>
      </c>
    </row>
    <row r="3" spans="2:3" ht="20.25">
      <c r="B3" s="1" t="s">
        <v>33</v>
      </c>
      <c r="C3" s="4">
        <f ca="1">1+INT(C2*RAND())</f>
        <v>2</v>
      </c>
    </row>
    <row r="4" ht="20.25">
      <c r="C4" s="4"/>
    </row>
    <row r="5" spans="1:33" ht="20.25">
      <c r="A5" s="1" t="s">
        <v>31</v>
      </c>
      <c r="B5" s="1" t="s">
        <v>11</v>
      </c>
      <c r="C5" s="1" t="s">
        <v>3</v>
      </c>
      <c r="F5" s="1" t="s">
        <v>12</v>
      </c>
      <c r="H5" s="1" t="s">
        <v>20</v>
      </c>
      <c r="AA5" s="1" t="s">
        <v>3</v>
      </c>
      <c r="AB5" s="1" t="s">
        <v>10</v>
      </c>
      <c r="AC5" s="1" t="s">
        <v>13</v>
      </c>
      <c r="AD5" s="1" t="s">
        <v>30</v>
      </c>
      <c r="AF5" s="1" t="s">
        <v>34</v>
      </c>
      <c r="AG5" s="1" t="s">
        <v>35</v>
      </c>
    </row>
    <row r="6" spans="1:33" ht="20.25">
      <c r="A6" s="1">
        <v>1</v>
      </c>
      <c r="B6" s="1">
        <f>C3</f>
        <v>2</v>
      </c>
      <c r="C6" s="1">
        <f>IF(A6&lt;=C$1,LOOKUP(B6,'Population Data'!B$2:B$43,'Population Data'!D$2:D$43),"")</f>
        <v>10.31</v>
      </c>
      <c r="E6" s="1" t="s">
        <v>13</v>
      </c>
      <c r="F6" s="1">
        <f>AVERAGE(C6:C47)</f>
        <v>4.99125</v>
      </c>
      <c r="H6" s="1">
        <f>AVERAGE('Population Data'!D2:D43)</f>
        <v>4.248095238095236</v>
      </c>
      <c r="Y6" s="1" t="s">
        <v>23</v>
      </c>
      <c r="Z6" s="1">
        <f>ROUND(F11/0.2,0)*0.2</f>
        <v>2.2</v>
      </c>
      <c r="AA6" s="1">
        <v>1</v>
      </c>
      <c r="AB6" s="1">
        <f>COUNTIF(C$6:C$47,CONCATENATE("&lt;=",AA6))</f>
        <v>0</v>
      </c>
      <c r="AC6" s="1">
        <f>IF(AA6=$Z$6,2,IF(AA6=$Z$7,6,IF(AA6=$Z$8,2,"")))</f>
      </c>
      <c r="AF6" s="1">
        <f>C3</f>
        <v>2</v>
      </c>
      <c r="AG6" s="1">
        <f>IF(AF6&lt;=42,0,INT(AF6/42))</f>
        <v>0</v>
      </c>
    </row>
    <row r="7" spans="1:33" ht="20.25">
      <c r="A7" s="1">
        <v>2</v>
      </c>
      <c r="B7" s="1">
        <f>IF(A7&gt;C$1,"",IF(AG7=0,AF7,AF7-AG7*42))</f>
        <v>8</v>
      </c>
      <c r="C7" s="1">
        <f>IF(A7&lt;=C$1,LOOKUP(B7,'Population Data'!B$2:B$43,'Population Data'!D$2:D$43),"")</f>
        <v>3.22</v>
      </c>
      <c r="E7" s="1" t="s">
        <v>14</v>
      </c>
      <c r="F7" s="1">
        <f>VAR(C6:C47)</f>
        <v>11.078269642857142</v>
      </c>
      <c r="H7" s="1">
        <f>VARP('Population Data'!D2:D43)</f>
        <v>8.952624943310667</v>
      </c>
      <c r="K7" s="1" t="s">
        <v>36</v>
      </c>
      <c r="L7" s="1" t="s">
        <v>13</v>
      </c>
      <c r="Y7" s="1" t="s">
        <v>13</v>
      </c>
      <c r="Z7" s="1">
        <f>ROUND(F6/0.2,0)*0.2</f>
        <v>5</v>
      </c>
      <c r="AA7" s="1">
        <v>1.2</v>
      </c>
      <c r="AB7" s="1">
        <f>COUNTIF(C$6:C$47,CONCATENATE("&lt;=",AA7))-SUM(AB6:AB$6)</f>
        <v>0</v>
      </c>
      <c r="AC7" s="1">
        <f aca="true" t="shared" si="0" ref="AC7:AC70">IF(AA7=$Z$6,2,IF(AA7=$Z$7,6,IF(AA7=$Z$8,2,"")))</f>
      </c>
      <c r="AF7" s="1">
        <f>AF6+C$2</f>
        <v>8</v>
      </c>
      <c r="AG7" s="1">
        <f aca="true" t="shared" si="1" ref="AG7:AG47">IF(AF7&lt;=42,0,INT(AF7/42))</f>
        <v>0</v>
      </c>
    </row>
    <row r="8" spans="1:33" ht="20.25">
      <c r="A8" s="1">
        <v>3</v>
      </c>
      <c r="B8" s="1">
        <f aca="true" t="shared" si="2" ref="B8:B47">IF(A8&gt;C$1,"",IF(AG8=0,AF8,AF8-AG8*42))</f>
        <v>14</v>
      </c>
      <c r="C8" s="1">
        <f>IF(A8&lt;=C$1,LOOKUP(B8,'Population Data'!B$2:B$43,'Population Data'!D$2:D$43),"")</f>
        <v>3.9</v>
      </c>
      <c r="E8" s="1" t="s">
        <v>15</v>
      </c>
      <c r="F8" s="1">
        <f>SQRT(F7)</f>
        <v>3.3284034675587546</v>
      </c>
      <c r="H8" s="1" t="str">
        <f>IF(H6&lt;F11,"OUT",IF(H6&gt;F12,"OUT","IN"))</f>
        <v>IN</v>
      </c>
      <c r="K8" s="1">
        <v>1</v>
      </c>
      <c r="L8" s="1">
        <v>3.222</v>
      </c>
      <c r="Y8" s="1" t="s">
        <v>24</v>
      </c>
      <c r="Z8" s="1">
        <f>ROUND(F12/0.2,0)*0.2</f>
        <v>7.800000000000001</v>
      </c>
      <c r="AA8" s="1">
        <v>1.4</v>
      </c>
      <c r="AB8" s="1">
        <f>COUNTIF(C$6:C$47,CONCATENATE("&lt;=",AA8))-SUM(AB$6:AB7)</f>
        <v>0</v>
      </c>
      <c r="AC8" s="1">
        <f t="shared" si="0"/>
      </c>
      <c r="AF8" s="1">
        <f aca="true" t="shared" si="3" ref="AF8:AF47">AF7+C$2</f>
        <v>14</v>
      </c>
      <c r="AG8" s="1">
        <f t="shared" si="1"/>
        <v>0</v>
      </c>
    </row>
    <row r="9" spans="1:33" ht="20.25">
      <c r="A9" s="1">
        <v>4</v>
      </c>
      <c r="B9" s="1">
        <f t="shared" si="2"/>
        <v>20</v>
      </c>
      <c r="C9" s="1">
        <f>IF(A9&lt;=C$1,LOOKUP(B9,'Population Data'!B$2:B$43,'Population Data'!D$2:D$43),"")</f>
        <v>3.99</v>
      </c>
      <c r="E9" s="1" t="s">
        <v>16</v>
      </c>
      <c r="F9" s="1">
        <f>F8/SQRT(C1)</f>
        <v>1.176768331217807</v>
      </c>
      <c r="K9" s="1">
        <v>2</v>
      </c>
      <c r="L9" s="1">
        <v>4.4159999999999995</v>
      </c>
      <c r="AA9" s="1">
        <v>1.6</v>
      </c>
      <c r="AB9" s="1">
        <f>COUNTIF(C$6:C$47,CONCATENATE("&lt;=",AA9))-SUM(AB$6:AB8)</f>
        <v>0</v>
      </c>
      <c r="AC9" s="1">
        <f t="shared" si="0"/>
      </c>
      <c r="AF9" s="1">
        <f t="shared" si="3"/>
        <v>20</v>
      </c>
      <c r="AG9" s="1">
        <f t="shared" si="1"/>
        <v>0</v>
      </c>
    </row>
    <row r="10" spans="1:33" ht="20.25">
      <c r="A10" s="1">
        <v>5</v>
      </c>
      <c r="B10" s="1">
        <f t="shared" si="2"/>
        <v>26</v>
      </c>
      <c r="C10" s="1">
        <f>IF(A10&lt;=C$1,LOOKUP(B10,'Population Data'!B$2:B$43,'Population Data'!D$2:D$43),"")</f>
        <v>3.15</v>
      </c>
      <c r="E10" s="1" t="s">
        <v>17</v>
      </c>
      <c r="F10" s="1">
        <f>F9*TINV(0.05,C1-1)</f>
        <v>2.7826149345039974</v>
      </c>
      <c r="K10" s="1">
        <v>3</v>
      </c>
      <c r="L10" s="1">
        <v>3.168</v>
      </c>
      <c r="AA10" s="1">
        <v>1.8</v>
      </c>
      <c r="AB10" s="1">
        <f>COUNTIF(C$6:C$47,CONCATENATE("&lt;=",AA10))-SUM(AB$6:AB9)</f>
        <v>0</v>
      </c>
      <c r="AC10" s="1">
        <f t="shared" si="0"/>
      </c>
      <c r="AF10" s="1">
        <f t="shared" si="3"/>
        <v>26</v>
      </c>
      <c r="AG10" s="1">
        <f t="shared" si="1"/>
        <v>0</v>
      </c>
    </row>
    <row r="11" spans="1:33" ht="20.25">
      <c r="A11" s="1">
        <v>6</v>
      </c>
      <c r="B11" s="1">
        <f t="shared" si="2"/>
        <v>32</v>
      </c>
      <c r="C11" s="1">
        <f>IF(A11&lt;=C$1,LOOKUP(B11,'Population Data'!B$2:B$43,'Population Data'!D$2:D$43),"")</f>
        <v>2.73</v>
      </c>
      <c r="E11" s="1" t="s">
        <v>19</v>
      </c>
      <c r="F11" s="1">
        <f>F6-F10</f>
        <v>2.2086350654960025</v>
      </c>
      <c r="K11" s="1">
        <v>4</v>
      </c>
      <c r="L11" s="1">
        <v>7.655999999999999</v>
      </c>
      <c r="AA11" s="1">
        <v>2</v>
      </c>
      <c r="AB11" s="1">
        <f>COUNTIF(C$6:C$47,CONCATENATE("&lt;=",AA11))-SUM(AB$6:AB10)</f>
        <v>0</v>
      </c>
      <c r="AC11" s="1">
        <f t="shared" si="0"/>
      </c>
      <c r="AF11" s="1">
        <f t="shared" si="3"/>
        <v>32</v>
      </c>
      <c r="AG11" s="1">
        <f t="shared" si="1"/>
        <v>0</v>
      </c>
    </row>
    <row r="12" spans="1:33" ht="20.25">
      <c r="A12" s="1">
        <v>7</v>
      </c>
      <c r="B12" s="1">
        <f t="shared" si="2"/>
        <v>38</v>
      </c>
      <c r="C12" s="1">
        <f>IF(A12&lt;=C$1,LOOKUP(B12,'Population Data'!B$2:B$43,'Population Data'!D$2:D$43),"")</f>
        <v>2.32</v>
      </c>
      <c r="E12" s="1" t="s">
        <v>18</v>
      </c>
      <c r="F12" s="1">
        <f>F6+F10</f>
        <v>7.773864934503997</v>
      </c>
      <c r="K12" s="1">
        <v>5</v>
      </c>
      <c r="L12" s="1">
        <v>5.476</v>
      </c>
      <c r="AA12" s="1">
        <v>2.2</v>
      </c>
      <c r="AB12" s="1">
        <f>COUNTIF(C$6:C$47,CONCATENATE("&lt;=",AA12))-SUM(AB$6:AB11)</f>
        <v>0</v>
      </c>
      <c r="AC12" s="1">
        <f t="shared" si="0"/>
        <v>2</v>
      </c>
      <c r="AF12" s="1">
        <f t="shared" si="3"/>
        <v>38</v>
      </c>
      <c r="AG12" s="1">
        <f t="shared" si="1"/>
        <v>0</v>
      </c>
    </row>
    <row r="13" spans="1:33" ht="20.25">
      <c r="A13" s="1">
        <v>8</v>
      </c>
      <c r="B13" s="1">
        <f t="shared" si="2"/>
        <v>2</v>
      </c>
      <c r="C13" s="1">
        <f>IF(A13&lt;=C$1,LOOKUP(B13,'Population Data'!B$2:B$43,'Population Data'!D$2:D$43),"")</f>
        <v>10.31</v>
      </c>
      <c r="K13" s="1">
        <v>6</v>
      </c>
      <c r="L13" s="1">
        <v>2.69</v>
      </c>
      <c r="AA13" s="1">
        <v>2.4</v>
      </c>
      <c r="AB13" s="1">
        <f>COUNTIF(C$6:C$47,CONCATENATE("&lt;=",AA13))-SUM(AB$6:AB12)</f>
        <v>1</v>
      </c>
      <c r="AC13" s="1">
        <f t="shared" si="0"/>
      </c>
      <c r="AF13" s="1">
        <f t="shared" si="3"/>
        <v>44</v>
      </c>
      <c r="AG13" s="1">
        <f t="shared" si="1"/>
        <v>1</v>
      </c>
    </row>
    <row r="14" spans="1:33" ht="20.25">
      <c r="A14" s="1">
        <v>9</v>
      </c>
      <c r="B14" s="1">
        <f t="shared" si="2"/>
      </c>
      <c r="C14" s="1">
        <f>IF(A14&lt;=C$1,LOOKUP(B14,'Population Data'!B$2:B$43,'Population Data'!D$2:D$43),"")</f>
      </c>
      <c r="K14" s="1">
        <v>7</v>
      </c>
      <c r="L14" s="1">
        <v>3.018</v>
      </c>
      <c r="AA14" s="1">
        <v>2.6</v>
      </c>
      <c r="AB14" s="1">
        <f>COUNTIF(C$6:C$47,CONCATENATE("&lt;=",AA14))-SUM(AB$6:AB13)</f>
        <v>0</v>
      </c>
      <c r="AC14" s="1">
        <f t="shared" si="0"/>
      </c>
      <c r="AF14" s="1">
        <f t="shared" si="3"/>
        <v>50</v>
      </c>
      <c r="AG14" s="1">
        <f t="shared" si="1"/>
        <v>1</v>
      </c>
    </row>
    <row r="15" spans="1:33" ht="20.25">
      <c r="A15" s="1">
        <v>10</v>
      </c>
      <c r="B15" s="1">
        <f t="shared" si="2"/>
      </c>
      <c r="C15" s="1">
        <f>IF(A15&lt;=C$1,LOOKUP(B15,'Population Data'!B$2:B$43,'Population Data'!D$2:D$43),"")</f>
      </c>
      <c r="K15" s="1">
        <v>8</v>
      </c>
      <c r="L15" s="1">
        <v>4.726000000000001</v>
      </c>
      <c r="AA15" s="1">
        <v>2.8</v>
      </c>
      <c r="AB15" s="1">
        <f>COUNTIF(C$6:C$47,CONCATENATE("&lt;=",AA15))-SUM(AB$6:AB14)</f>
        <v>1</v>
      </c>
      <c r="AC15" s="1">
        <f t="shared" si="0"/>
      </c>
      <c r="AF15" s="1">
        <f t="shared" si="3"/>
        <v>56</v>
      </c>
      <c r="AG15" s="1">
        <f t="shared" si="1"/>
        <v>1</v>
      </c>
    </row>
    <row r="16" spans="1:33" ht="20.25">
      <c r="A16" s="1">
        <v>11</v>
      </c>
      <c r="B16" s="1">
        <f t="shared" si="2"/>
      </c>
      <c r="C16" s="1">
        <f>IF(A16&lt;=C$1,LOOKUP(B16,'Population Data'!B$2:B$43,'Population Data'!D$2:D$43),"")</f>
      </c>
      <c r="K16" s="1">
        <v>9</v>
      </c>
      <c r="L16" s="1">
        <v>5.882</v>
      </c>
      <c r="AA16" s="1">
        <v>3</v>
      </c>
      <c r="AB16" s="1">
        <f>COUNTIF(C$6:C$47,CONCATENATE("&lt;=",AA16))-SUM(AB$6:AB15)</f>
        <v>0</v>
      </c>
      <c r="AC16" s="1">
        <f t="shared" si="0"/>
      </c>
      <c r="AF16" s="1">
        <f t="shared" si="3"/>
        <v>62</v>
      </c>
      <c r="AG16" s="1">
        <f t="shared" si="1"/>
        <v>1</v>
      </c>
    </row>
    <row r="17" spans="1:33" ht="20.25">
      <c r="A17" s="1">
        <v>12</v>
      </c>
      <c r="B17" s="1">
        <f t="shared" si="2"/>
      </c>
      <c r="C17" s="1">
        <f>IF(A17&lt;=C$1,LOOKUP(B17,'Population Data'!B$2:B$43,'Population Data'!D$2:D$43),"")</f>
      </c>
      <c r="AA17" s="1">
        <v>3.2</v>
      </c>
      <c r="AB17" s="1">
        <f>COUNTIF(C$6:C$47,CONCATENATE("&lt;=",AA17))-SUM(AB$6:AB16)</f>
        <v>1</v>
      </c>
      <c r="AC17" s="1">
        <f t="shared" si="0"/>
      </c>
      <c r="AF17" s="1">
        <f t="shared" si="3"/>
        <v>68</v>
      </c>
      <c r="AG17" s="1">
        <f t="shared" si="1"/>
        <v>1</v>
      </c>
    </row>
    <row r="18" spans="1:33" ht="20.25">
      <c r="A18" s="1">
        <v>13</v>
      </c>
      <c r="B18" s="1">
        <f t="shared" si="2"/>
      </c>
      <c r="C18" s="1">
        <f>IF(A18&lt;=C$1,LOOKUP(B18,'Population Data'!B$2:B$43,'Population Data'!D$2:D$43),"")</f>
      </c>
      <c r="AA18" s="1">
        <v>3.4</v>
      </c>
      <c r="AB18" s="1">
        <f>COUNTIF(C$6:C$47,CONCATENATE("&lt;=",AA18))-SUM(AB$6:AB17)</f>
        <v>1</v>
      </c>
      <c r="AC18" s="1">
        <f t="shared" si="0"/>
      </c>
      <c r="AF18" s="1">
        <f t="shared" si="3"/>
        <v>74</v>
      </c>
      <c r="AG18" s="1">
        <f t="shared" si="1"/>
        <v>1</v>
      </c>
    </row>
    <row r="19" spans="1:33" ht="20.25">
      <c r="A19" s="1">
        <v>14</v>
      </c>
      <c r="B19" s="1">
        <f t="shared" si="2"/>
      </c>
      <c r="C19" s="1">
        <f>IF(A19&lt;=C$1,LOOKUP(B19,'Population Data'!B$2:B$43,'Population Data'!D$2:D$43),"")</f>
      </c>
      <c r="AA19" s="1">
        <v>3.6</v>
      </c>
      <c r="AB19" s="1">
        <f>COUNTIF(C$6:C$47,CONCATENATE("&lt;=",AA19))-SUM(AB$6:AB18)</f>
        <v>0</v>
      </c>
      <c r="AC19" s="1">
        <f t="shared" si="0"/>
      </c>
      <c r="AF19" s="1">
        <f t="shared" si="3"/>
        <v>80</v>
      </c>
      <c r="AG19" s="1">
        <f t="shared" si="1"/>
        <v>1</v>
      </c>
    </row>
    <row r="20" spans="1:33" ht="20.25">
      <c r="A20" s="1">
        <v>15</v>
      </c>
      <c r="B20" s="1">
        <f t="shared" si="2"/>
      </c>
      <c r="C20" s="1">
        <f>IF(A20&lt;=C$1,LOOKUP(B20,'Population Data'!B$2:B$43,'Population Data'!D$2:D$43),"")</f>
      </c>
      <c r="AA20" s="1">
        <v>3.8</v>
      </c>
      <c r="AB20" s="1">
        <f>COUNTIF(C$6:C$47,CONCATENATE("&lt;=",AA20))-SUM(AB$6:AB19)</f>
        <v>0</v>
      </c>
      <c r="AC20" s="1">
        <f t="shared" si="0"/>
      </c>
      <c r="AF20" s="1">
        <f t="shared" si="3"/>
        <v>86</v>
      </c>
      <c r="AG20" s="1">
        <f t="shared" si="1"/>
        <v>2</v>
      </c>
    </row>
    <row r="21" spans="1:33" ht="20.25">
      <c r="A21" s="1">
        <v>16</v>
      </c>
      <c r="B21" s="1">
        <f t="shared" si="2"/>
      </c>
      <c r="C21" s="1">
        <f>IF(A21&lt;=C$1,LOOKUP(B21,'Population Data'!B$2:B$43,'Population Data'!D$2:D$43),"")</f>
      </c>
      <c r="AA21" s="1">
        <v>4</v>
      </c>
      <c r="AB21" s="1">
        <f>COUNTIF(C$6:C$47,CONCATENATE("&lt;=",AA21))-SUM(AB$6:AB20)</f>
        <v>2</v>
      </c>
      <c r="AC21" s="1">
        <f t="shared" si="0"/>
      </c>
      <c r="AF21" s="1">
        <f t="shared" si="3"/>
        <v>92</v>
      </c>
      <c r="AG21" s="1">
        <f t="shared" si="1"/>
        <v>2</v>
      </c>
    </row>
    <row r="22" spans="1:33" ht="20.25">
      <c r="A22" s="1">
        <v>17</v>
      </c>
      <c r="B22" s="1">
        <f t="shared" si="2"/>
      </c>
      <c r="C22" s="1">
        <f>IF(A22&lt;=C$1,LOOKUP(B22,'Population Data'!B$2:B$43,'Population Data'!D$2:D$43),"")</f>
      </c>
      <c r="AA22" s="1">
        <v>4.2</v>
      </c>
      <c r="AB22" s="1">
        <f>COUNTIF(C$6:C$47,CONCATENATE("&lt;=",AA22))-SUM(AB$6:AB21)</f>
        <v>0</v>
      </c>
      <c r="AC22" s="1">
        <f t="shared" si="0"/>
      </c>
      <c r="AD22" s="1">
        <v>8</v>
      </c>
      <c r="AF22" s="1">
        <f t="shared" si="3"/>
        <v>98</v>
      </c>
      <c r="AG22" s="1">
        <f t="shared" si="1"/>
        <v>2</v>
      </c>
    </row>
    <row r="23" spans="1:33" ht="20.25">
      <c r="A23" s="1">
        <v>18</v>
      </c>
      <c r="B23" s="1">
        <f t="shared" si="2"/>
      </c>
      <c r="C23" s="1">
        <f>IF(A23&lt;=C$1,LOOKUP(B23,'Population Data'!B$2:B$43,'Population Data'!D$2:D$43),"")</f>
      </c>
      <c r="AA23" s="1">
        <v>4.4</v>
      </c>
      <c r="AB23" s="1">
        <f>COUNTIF(C$6:C$47,CONCATENATE("&lt;=",AA23))-SUM(AB$6:AB22)</f>
        <v>0</v>
      </c>
      <c r="AC23" s="1">
        <f t="shared" si="0"/>
      </c>
      <c r="AF23" s="1">
        <f t="shared" si="3"/>
        <v>104</v>
      </c>
      <c r="AG23" s="1">
        <f t="shared" si="1"/>
        <v>2</v>
      </c>
    </row>
    <row r="24" spans="1:33" ht="20.25">
      <c r="A24" s="1">
        <v>19</v>
      </c>
      <c r="B24" s="1">
        <f t="shared" si="2"/>
      </c>
      <c r="C24" s="1">
        <f>IF(A24&lt;=C$1,LOOKUP(B24,'Population Data'!B$2:B$43,'Population Data'!D$2:D$43),"")</f>
      </c>
      <c r="AA24" s="1">
        <v>4.6</v>
      </c>
      <c r="AB24" s="1">
        <f>COUNTIF(C$6:C$47,CONCATENATE("&lt;=",AA24))-SUM(AB$6:AB23)</f>
        <v>0</v>
      </c>
      <c r="AC24" s="1">
        <f t="shared" si="0"/>
      </c>
      <c r="AF24" s="1">
        <f t="shared" si="3"/>
        <v>110</v>
      </c>
      <c r="AG24" s="1">
        <f t="shared" si="1"/>
        <v>2</v>
      </c>
    </row>
    <row r="25" spans="1:33" ht="20.25">
      <c r="A25" s="1">
        <v>20</v>
      </c>
      <c r="B25" s="1">
        <f t="shared" si="2"/>
      </c>
      <c r="C25" s="1">
        <f>IF(A25&lt;=C$1,LOOKUP(B25,'Population Data'!B$2:B$43,'Population Data'!D$2:D$43),"")</f>
      </c>
      <c r="AA25" s="1">
        <v>4.8</v>
      </c>
      <c r="AB25" s="1">
        <f>COUNTIF(C$6:C$47,CONCATENATE("&lt;=",AA25))-SUM(AB$6:AB24)</f>
        <v>0</v>
      </c>
      <c r="AC25" s="1">
        <f t="shared" si="0"/>
      </c>
      <c r="AF25" s="1">
        <f t="shared" si="3"/>
        <v>116</v>
      </c>
      <c r="AG25" s="1">
        <f t="shared" si="1"/>
        <v>2</v>
      </c>
    </row>
    <row r="26" spans="1:33" ht="20.25">
      <c r="A26" s="1">
        <v>21</v>
      </c>
      <c r="B26" s="1">
        <f t="shared" si="2"/>
      </c>
      <c r="C26" s="1">
        <f>IF(A26&lt;=C$1,LOOKUP(B26,'Population Data'!B$2:B$43,'Population Data'!D$2:D$43),"")</f>
      </c>
      <c r="AA26" s="1">
        <v>5</v>
      </c>
      <c r="AB26" s="1">
        <f>COUNTIF(C$6:C$47,CONCATENATE("&lt;=",AA26))-SUM(AB$6:AB25)</f>
        <v>0</v>
      </c>
      <c r="AC26" s="1">
        <f t="shared" si="0"/>
        <v>6</v>
      </c>
      <c r="AF26" s="1">
        <f t="shared" si="3"/>
        <v>122</v>
      </c>
      <c r="AG26" s="1">
        <f t="shared" si="1"/>
        <v>2</v>
      </c>
    </row>
    <row r="27" spans="1:33" ht="20.25">
      <c r="A27" s="1">
        <v>22</v>
      </c>
      <c r="B27" s="1">
        <f t="shared" si="2"/>
      </c>
      <c r="C27" s="1">
        <f>IF(A27&lt;=C$1,LOOKUP(B27,'Population Data'!B$2:B$43,'Population Data'!D$2:D$43),"")</f>
      </c>
      <c r="AA27" s="1">
        <v>5.2</v>
      </c>
      <c r="AB27" s="1">
        <f>COUNTIF(C$6:C$47,CONCATENATE("&lt;=",AA27))-SUM(AB$6:AB26)</f>
        <v>0</v>
      </c>
      <c r="AC27" s="1">
        <f t="shared" si="0"/>
      </c>
      <c r="AF27" s="1">
        <f t="shared" si="3"/>
        <v>128</v>
      </c>
      <c r="AG27" s="1">
        <f t="shared" si="1"/>
        <v>3</v>
      </c>
    </row>
    <row r="28" spans="1:33" ht="20.25">
      <c r="A28" s="1">
        <v>23</v>
      </c>
      <c r="B28" s="1">
        <f t="shared" si="2"/>
      </c>
      <c r="C28" s="1">
        <f>IF(A28&lt;=C$1,LOOKUP(B28,'Population Data'!B$2:B$43,'Population Data'!D$2:D$43),"")</f>
      </c>
      <c r="AA28" s="1">
        <v>5.4</v>
      </c>
      <c r="AB28" s="1">
        <f>COUNTIF(C$6:C$47,CONCATENATE("&lt;=",AA28))-SUM(AB$6:AB27)</f>
        <v>0</v>
      </c>
      <c r="AC28" s="1">
        <f t="shared" si="0"/>
      </c>
      <c r="AF28" s="1">
        <f t="shared" si="3"/>
        <v>134</v>
      </c>
      <c r="AG28" s="1">
        <f t="shared" si="1"/>
        <v>3</v>
      </c>
    </row>
    <row r="29" spans="1:33" ht="20.25">
      <c r="A29" s="1">
        <v>24</v>
      </c>
      <c r="B29" s="1">
        <f t="shared" si="2"/>
      </c>
      <c r="C29" s="1">
        <f>IF(A29&lt;=C$1,LOOKUP(B29,'Population Data'!B$2:B$43,'Population Data'!D$2:D$43),"")</f>
      </c>
      <c r="AA29" s="1">
        <v>5.6</v>
      </c>
      <c r="AB29" s="1">
        <f>COUNTIF(C$6:C$47,CONCATENATE("&lt;=",AA29))-SUM(AB$6:AB28)</f>
        <v>0</v>
      </c>
      <c r="AC29" s="1">
        <f t="shared" si="0"/>
      </c>
      <c r="AF29" s="1">
        <f t="shared" si="3"/>
        <v>140</v>
      </c>
      <c r="AG29" s="1">
        <f t="shared" si="1"/>
        <v>3</v>
      </c>
    </row>
    <row r="30" spans="1:33" ht="20.25">
      <c r="A30" s="1">
        <v>25</v>
      </c>
      <c r="B30" s="1">
        <f t="shared" si="2"/>
      </c>
      <c r="C30" s="1">
        <f>IF(A30&lt;=C$1,LOOKUP(B30,'Population Data'!B$2:B$43,'Population Data'!D$2:D$43),"")</f>
      </c>
      <c r="AA30" s="1">
        <v>5.8</v>
      </c>
      <c r="AB30" s="1">
        <f>COUNTIF(C$6:C$47,CONCATENATE("&lt;=",AA30))-SUM(AB$6:AB29)</f>
        <v>0</v>
      </c>
      <c r="AC30" s="1">
        <f t="shared" si="0"/>
      </c>
      <c r="AF30" s="1">
        <f t="shared" si="3"/>
        <v>146</v>
      </c>
      <c r="AG30" s="1">
        <f t="shared" si="1"/>
        <v>3</v>
      </c>
    </row>
    <row r="31" spans="1:33" ht="20.25">
      <c r="A31" s="1">
        <v>26</v>
      </c>
      <c r="B31" s="1">
        <f t="shared" si="2"/>
      </c>
      <c r="C31" s="1">
        <f>IF(A31&lt;=C$1,LOOKUP(B31,'Population Data'!B$2:B$43,'Population Data'!D$2:D$43),"")</f>
      </c>
      <c r="AA31" s="1">
        <v>6</v>
      </c>
      <c r="AB31" s="1">
        <f>COUNTIF(C$6:C$47,CONCATENATE("&lt;=",AA31))-SUM(AB$6:AB30)</f>
        <v>0</v>
      </c>
      <c r="AC31" s="1">
        <f t="shared" si="0"/>
      </c>
      <c r="AF31" s="1">
        <f t="shared" si="3"/>
        <v>152</v>
      </c>
      <c r="AG31" s="1">
        <f t="shared" si="1"/>
        <v>3</v>
      </c>
    </row>
    <row r="32" spans="1:33" ht="20.25">
      <c r="A32" s="1">
        <v>27</v>
      </c>
      <c r="B32" s="1">
        <f t="shared" si="2"/>
      </c>
      <c r="C32" s="1">
        <f>IF(A32&lt;=C$1,LOOKUP(B32,'Population Data'!B$2:B$43,'Population Data'!D$2:D$43),"")</f>
      </c>
      <c r="AA32" s="1">
        <v>6.2</v>
      </c>
      <c r="AB32" s="1">
        <f>COUNTIF(C$6:C$47,CONCATENATE("&lt;=",AA32))-SUM(AB$6:AB31)</f>
        <v>0</v>
      </c>
      <c r="AC32" s="1">
        <f t="shared" si="0"/>
      </c>
      <c r="AF32" s="1">
        <f t="shared" si="3"/>
        <v>158</v>
      </c>
      <c r="AG32" s="1">
        <f t="shared" si="1"/>
        <v>3</v>
      </c>
    </row>
    <row r="33" spans="1:33" ht="20.25">
      <c r="A33" s="1">
        <v>28</v>
      </c>
      <c r="B33" s="1">
        <f t="shared" si="2"/>
      </c>
      <c r="C33" s="1">
        <f>IF(A33&lt;=C$1,LOOKUP(B33,'Population Data'!B$2:B$43,'Population Data'!D$2:D$43),"")</f>
      </c>
      <c r="AA33" s="1">
        <v>6.4</v>
      </c>
      <c r="AB33" s="1">
        <f>COUNTIF(C$6:C$47,CONCATENATE("&lt;=",AA33))-SUM(AB$6:AB32)</f>
        <v>0</v>
      </c>
      <c r="AC33" s="1">
        <f t="shared" si="0"/>
      </c>
      <c r="AF33" s="1">
        <f t="shared" si="3"/>
        <v>164</v>
      </c>
      <c r="AG33" s="1">
        <f t="shared" si="1"/>
        <v>3</v>
      </c>
    </row>
    <row r="34" spans="1:33" ht="20.25">
      <c r="A34" s="1">
        <v>29</v>
      </c>
      <c r="B34" s="1">
        <f t="shared" si="2"/>
      </c>
      <c r="C34" s="1">
        <f>IF(A34&lt;=C$1,LOOKUP(B34,'Population Data'!B$2:B$43,'Population Data'!D$2:D$43),"")</f>
      </c>
      <c r="AA34" s="1">
        <v>6.6</v>
      </c>
      <c r="AB34" s="1">
        <f>COUNTIF(C$6:C$47,CONCATENATE("&lt;=",AA34))-SUM(AB$6:AB33)</f>
        <v>0</v>
      </c>
      <c r="AC34" s="1">
        <f t="shared" si="0"/>
      </c>
      <c r="AF34" s="1">
        <f t="shared" si="3"/>
        <v>170</v>
      </c>
      <c r="AG34" s="1">
        <f t="shared" si="1"/>
        <v>4</v>
      </c>
    </row>
    <row r="35" spans="1:33" ht="20.25">
      <c r="A35" s="1">
        <v>30</v>
      </c>
      <c r="B35" s="1">
        <f t="shared" si="2"/>
      </c>
      <c r="C35" s="1">
        <f>IF(A35&lt;=C$1,LOOKUP(B35,'Population Data'!B$2:B$43,'Population Data'!D$2:D$43),"")</f>
      </c>
      <c r="AA35" s="1">
        <v>6.8</v>
      </c>
      <c r="AB35" s="1">
        <f>COUNTIF(C$6:C$47,CONCATENATE("&lt;=",AA35))-SUM(AB$6:AB34)</f>
        <v>0</v>
      </c>
      <c r="AC35" s="1">
        <f t="shared" si="0"/>
      </c>
      <c r="AF35" s="1">
        <f t="shared" si="3"/>
        <v>176</v>
      </c>
      <c r="AG35" s="1">
        <f t="shared" si="1"/>
        <v>4</v>
      </c>
    </row>
    <row r="36" spans="1:33" ht="20.25">
      <c r="A36" s="1">
        <v>31</v>
      </c>
      <c r="B36" s="1">
        <f t="shared" si="2"/>
      </c>
      <c r="C36" s="1">
        <f>IF(A36&lt;=C$1,LOOKUP(B36,'Population Data'!B$2:B$43,'Population Data'!D$2:D$43),"")</f>
      </c>
      <c r="AA36" s="1">
        <v>7</v>
      </c>
      <c r="AB36" s="1">
        <f>COUNTIF(C$6:C$47,CONCATENATE("&lt;=",AA36))-SUM(AB$6:AB35)</f>
        <v>0</v>
      </c>
      <c r="AC36" s="1">
        <f t="shared" si="0"/>
      </c>
      <c r="AF36" s="1">
        <f t="shared" si="3"/>
        <v>182</v>
      </c>
      <c r="AG36" s="1">
        <f t="shared" si="1"/>
        <v>4</v>
      </c>
    </row>
    <row r="37" spans="1:33" ht="20.25">
      <c r="A37" s="1">
        <v>32</v>
      </c>
      <c r="B37" s="1">
        <f t="shared" si="2"/>
      </c>
      <c r="C37" s="1">
        <f>IF(A37&lt;=C$1,LOOKUP(B37,'Population Data'!B$2:B$43,'Population Data'!D$2:D$43),"")</f>
      </c>
      <c r="AA37" s="1">
        <v>7.2</v>
      </c>
      <c r="AB37" s="1">
        <f>COUNTIF(C$6:C$47,CONCATENATE("&lt;=",AA37))-SUM(AB$6:AB36)</f>
        <v>0</v>
      </c>
      <c r="AC37" s="1">
        <f t="shared" si="0"/>
      </c>
      <c r="AF37" s="1">
        <f t="shared" si="3"/>
        <v>188</v>
      </c>
      <c r="AG37" s="1">
        <f t="shared" si="1"/>
        <v>4</v>
      </c>
    </row>
    <row r="38" spans="1:33" ht="20.25">
      <c r="A38" s="1">
        <v>33</v>
      </c>
      <c r="B38" s="1">
        <f t="shared" si="2"/>
      </c>
      <c r="C38" s="1">
        <f>IF(A38&lt;=C$1,LOOKUP(B38,'Population Data'!B$2:B$43,'Population Data'!D$2:D$43),"")</f>
      </c>
      <c r="AA38" s="1">
        <v>7.4</v>
      </c>
      <c r="AB38" s="1">
        <f>COUNTIF(C$6:C$47,CONCATENATE("&lt;=",AA38))-SUM(AB$6:AB37)</f>
        <v>0</v>
      </c>
      <c r="AC38" s="1">
        <f t="shared" si="0"/>
      </c>
      <c r="AF38" s="1">
        <f t="shared" si="3"/>
        <v>194</v>
      </c>
      <c r="AG38" s="1">
        <f t="shared" si="1"/>
        <v>4</v>
      </c>
    </row>
    <row r="39" spans="1:33" ht="20.25">
      <c r="A39" s="1">
        <v>34</v>
      </c>
      <c r="B39" s="1">
        <f t="shared" si="2"/>
      </c>
      <c r="C39" s="1">
        <f>IF(A39&lt;=C$1,LOOKUP(B39,'Population Data'!B$2:B$43,'Population Data'!D$2:D$43),"")</f>
      </c>
      <c r="AA39" s="1">
        <v>7.6</v>
      </c>
      <c r="AB39" s="1">
        <f>COUNTIF(C$6:C$47,CONCATENATE("&lt;=",AA39))-SUM(AB$6:AB38)</f>
        <v>0</v>
      </c>
      <c r="AC39" s="1">
        <f t="shared" si="0"/>
      </c>
      <c r="AF39" s="1">
        <f t="shared" si="3"/>
        <v>200</v>
      </c>
      <c r="AG39" s="1">
        <f t="shared" si="1"/>
        <v>4</v>
      </c>
    </row>
    <row r="40" spans="1:33" ht="20.25">
      <c r="A40" s="1">
        <v>35</v>
      </c>
      <c r="B40" s="1">
        <f t="shared" si="2"/>
      </c>
      <c r="C40" s="1">
        <f>IF(A40&lt;=C$1,LOOKUP(B40,'Population Data'!B$2:B$43,'Population Data'!D$2:D$43),"")</f>
      </c>
      <c r="AA40" s="1">
        <v>7.8</v>
      </c>
      <c r="AB40" s="1">
        <f>COUNTIF(C$6:C$47,CONCATENATE("&lt;=",AA40))-SUM(AB$6:AB39)</f>
        <v>0</v>
      </c>
      <c r="AC40" s="1">
        <f t="shared" si="0"/>
        <v>2</v>
      </c>
      <c r="AF40" s="1">
        <f t="shared" si="3"/>
        <v>206</v>
      </c>
      <c r="AG40" s="1">
        <f t="shared" si="1"/>
        <v>4</v>
      </c>
    </row>
    <row r="41" spans="1:33" ht="20.25">
      <c r="A41" s="1">
        <v>36</v>
      </c>
      <c r="B41" s="1">
        <f t="shared" si="2"/>
      </c>
      <c r="C41" s="1">
        <f>IF(A41&lt;=C$1,LOOKUP(B41,'Population Data'!B$2:B$43,'Population Data'!D$2:D$43),"")</f>
      </c>
      <c r="AA41" s="1">
        <v>8</v>
      </c>
      <c r="AB41" s="1">
        <f>COUNTIF(C$6:C$47,CONCATENATE("&lt;=",AA41))-SUM(AB$6:AB40)</f>
        <v>0</v>
      </c>
      <c r="AC41" s="1">
        <f t="shared" si="0"/>
      </c>
      <c r="AF41" s="1">
        <f t="shared" si="3"/>
        <v>212</v>
      </c>
      <c r="AG41" s="1">
        <f t="shared" si="1"/>
        <v>5</v>
      </c>
    </row>
    <row r="42" spans="1:33" ht="20.25">
      <c r="A42" s="1">
        <v>37</v>
      </c>
      <c r="B42" s="1">
        <f t="shared" si="2"/>
      </c>
      <c r="C42" s="1">
        <f>IF(A42&lt;=C$1,LOOKUP(B42,'Population Data'!B$2:B$43,'Population Data'!D$2:D$43),"")</f>
      </c>
      <c r="AA42" s="1">
        <v>8.2</v>
      </c>
      <c r="AB42" s="1">
        <f>COUNTIF(C$6:C$47,CONCATENATE("&lt;=",AA42))-SUM(AB$6:AB41)</f>
        <v>0</v>
      </c>
      <c r="AC42" s="1">
        <f t="shared" si="0"/>
      </c>
      <c r="AF42" s="1">
        <f t="shared" si="3"/>
        <v>218</v>
      </c>
      <c r="AG42" s="1">
        <f t="shared" si="1"/>
        <v>5</v>
      </c>
    </row>
    <row r="43" spans="1:33" ht="20.25">
      <c r="A43" s="1">
        <v>38</v>
      </c>
      <c r="B43" s="1">
        <f t="shared" si="2"/>
      </c>
      <c r="C43" s="1">
        <f>IF(A43&lt;=C$1,LOOKUP(B43,'Population Data'!B$2:B$43,'Population Data'!D$2:D$43),"")</f>
      </c>
      <c r="AA43" s="1">
        <v>8.4</v>
      </c>
      <c r="AB43" s="1">
        <f>COUNTIF(C$6:C$47,CONCATENATE("&lt;=",AA43))-SUM(AB$6:AB42)</f>
        <v>0</v>
      </c>
      <c r="AC43" s="1">
        <f t="shared" si="0"/>
      </c>
      <c r="AF43" s="1">
        <f t="shared" si="3"/>
        <v>224</v>
      </c>
      <c r="AG43" s="1">
        <f t="shared" si="1"/>
        <v>5</v>
      </c>
    </row>
    <row r="44" spans="1:33" ht="20.25">
      <c r="A44" s="1">
        <v>39</v>
      </c>
      <c r="B44" s="1">
        <f t="shared" si="2"/>
      </c>
      <c r="C44" s="1">
        <f>IF(A44&lt;=C$1,LOOKUP(B44,'Population Data'!B$2:B$43,'Population Data'!D$2:D$43),"")</f>
      </c>
      <c r="AA44" s="1">
        <v>8.6</v>
      </c>
      <c r="AB44" s="1">
        <f>COUNTIF(C$6:C$47,CONCATENATE("&lt;=",AA44))-SUM(AB$6:AB43)</f>
        <v>0</v>
      </c>
      <c r="AC44" s="1">
        <f t="shared" si="0"/>
      </c>
      <c r="AF44" s="1">
        <f t="shared" si="3"/>
        <v>230</v>
      </c>
      <c r="AG44" s="1">
        <f t="shared" si="1"/>
        <v>5</v>
      </c>
    </row>
    <row r="45" spans="1:33" ht="20.25">
      <c r="A45" s="1">
        <v>40</v>
      </c>
      <c r="B45" s="1">
        <f t="shared" si="2"/>
      </c>
      <c r="C45" s="1">
        <f>IF(A45&lt;=C$1,LOOKUP(B45,'Population Data'!B$2:B$43,'Population Data'!D$2:D$43),"")</f>
      </c>
      <c r="AA45" s="1">
        <v>8.8</v>
      </c>
      <c r="AB45" s="1">
        <f>COUNTIF(C$6:C$47,CONCATENATE("&lt;=",AA45))-SUM(AB$6:AB44)</f>
        <v>0</v>
      </c>
      <c r="AC45" s="1">
        <f t="shared" si="0"/>
      </c>
      <c r="AF45" s="1">
        <f t="shared" si="3"/>
        <v>236</v>
      </c>
      <c r="AG45" s="1">
        <f t="shared" si="1"/>
        <v>5</v>
      </c>
    </row>
    <row r="46" spans="1:33" ht="20.25">
      <c r="A46" s="1">
        <v>41</v>
      </c>
      <c r="B46" s="1">
        <f t="shared" si="2"/>
      </c>
      <c r="C46" s="1">
        <f>IF(A46&lt;=C$1,LOOKUP(B46,'Population Data'!B$2:B$43,'Population Data'!D$2:D$43),"")</f>
      </c>
      <c r="AA46" s="1">
        <v>9</v>
      </c>
      <c r="AB46" s="1">
        <f>COUNTIF(C$6:C$47,CONCATENATE("&lt;=",AA46))-SUM(AB$6:AB45)</f>
        <v>0</v>
      </c>
      <c r="AC46" s="1">
        <f t="shared" si="0"/>
      </c>
      <c r="AF46" s="1">
        <f t="shared" si="3"/>
        <v>242</v>
      </c>
      <c r="AG46" s="1">
        <f t="shared" si="1"/>
        <v>5</v>
      </c>
    </row>
    <row r="47" spans="1:33" ht="20.25">
      <c r="A47" s="1">
        <v>42</v>
      </c>
      <c r="B47" s="1">
        <f t="shared" si="2"/>
      </c>
      <c r="C47" s="1">
        <f>IF(A47&lt;=C$1,LOOKUP(B47,'Population Data'!B$2:B$43,'Population Data'!D$2:D$43),"")</f>
      </c>
      <c r="AA47" s="1">
        <v>9.2</v>
      </c>
      <c r="AB47" s="1">
        <f>COUNTIF(C$6:C$47,CONCATENATE("&lt;=",AA47))-SUM(AB$6:AB46)</f>
        <v>0</v>
      </c>
      <c r="AC47" s="1">
        <f t="shared" si="0"/>
      </c>
      <c r="AF47" s="1">
        <f t="shared" si="3"/>
        <v>248</v>
      </c>
      <c r="AG47" s="1">
        <f t="shared" si="1"/>
        <v>5</v>
      </c>
    </row>
    <row r="48" spans="27:29" ht="20.25">
      <c r="AA48" s="1">
        <v>9.4</v>
      </c>
      <c r="AB48" s="1">
        <f>COUNTIF(C$6:C$47,CONCATENATE("&lt;=",AA48))-SUM(AB$6:AB47)</f>
        <v>0</v>
      </c>
      <c r="AC48" s="1">
        <f t="shared" si="0"/>
      </c>
    </row>
    <row r="49" spans="27:29" ht="20.25">
      <c r="AA49" s="1">
        <v>9.6</v>
      </c>
      <c r="AB49" s="1">
        <f>COUNTIF(C$6:C$47,CONCATENATE("&lt;=",AA49))-SUM(AB$6:AB48)</f>
        <v>0</v>
      </c>
      <c r="AC49" s="1">
        <f t="shared" si="0"/>
      </c>
    </row>
    <row r="50" spans="27:29" ht="20.25">
      <c r="AA50" s="1">
        <v>9.8</v>
      </c>
      <c r="AB50" s="1">
        <f>COUNTIF(C$6:C$47,CONCATENATE("&lt;=",AA50))-SUM(AB$6:AB49)</f>
        <v>0</v>
      </c>
      <c r="AC50" s="1">
        <f t="shared" si="0"/>
      </c>
    </row>
    <row r="51" spans="27:29" ht="20.25">
      <c r="AA51" s="1">
        <v>10</v>
      </c>
      <c r="AB51" s="1">
        <f>COUNTIF(C$6:C$47,CONCATENATE("&lt;=",AA51))-SUM(AB$6:AB50)</f>
        <v>0</v>
      </c>
      <c r="AC51" s="1">
        <f t="shared" si="0"/>
      </c>
    </row>
    <row r="52" spans="27:29" ht="20.25">
      <c r="AA52" s="1">
        <v>10.2</v>
      </c>
      <c r="AB52" s="1">
        <f>COUNTIF(C$6:C$47,CONCATENATE("&lt;=",AA52))-SUM(AB$6:AB51)</f>
        <v>0</v>
      </c>
      <c r="AC52" s="1">
        <f t="shared" si="0"/>
      </c>
    </row>
    <row r="53" spans="27:29" ht="20.25">
      <c r="AA53" s="1">
        <v>10.4</v>
      </c>
      <c r="AB53" s="1">
        <f>COUNTIF(C$6:C$47,CONCATENATE("&lt;=",AA53))-SUM(AB$6:AB52)</f>
        <v>2</v>
      </c>
      <c r="AC53" s="1">
        <f t="shared" si="0"/>
      </c>
    </row>
    <row r="54" spans="27:29" ht="20.25">
      <c r="AA54" s="1">
        <v>10.6</v>
      </c>
      <c r="AB54" s="1">
        <f>COUNTIF(C$6:C$47,CONCATENATE("&lt;=",AA54))-SUM(AB$6:AB53)</f>
        <v>0</v>
      </c>
      <c r="AC54" s="1">
        <f t="shared" si="0"/>
      </c>
    </row>
    <row r="55" spans="27:29" ht="20.25">
      <c r="AA55" s="1">
        <v>10.8</v>
      </c>
      <c r="AB55" s="1">
        <f>COUNTIF(C$6:C$47,CONCATENATE("&lt;=",AA55))-SUM(AB$6:AB54)</f>
        <v>0</v>
      </c>
      <c r="AC55" s="1">
        <f t="shared" si="0"/>
      </c>
    </row>
    <row r="56" spans="27:29" ht="20.25">
      <c r="AA56" s="1">
        <v>11</v>
      </c>
      <c r="AB56" s="1">
        <f>COUNTIF(C$6:C$47,CONCATENATE("&lt;=",AA56))-SUM(AB$6:AB55)</f>
        <v>0</v>
      </c>
      <c r="AC56" s="1">
        <f t="shared" si="0"/>
      </c>
    </row>
    <row r="57" spans="27:29" ht="20.25">
      <c r="AA57" s="1">
        <v>11.2</v>
      </c>
      <c r="AB57" s="1">
        <f>COUNTIF(C$6:C$47,CONCATENATE("&lt;=",AA57))-SUM(AB$6:AB56)</f>
        <v>0</v>
      </c>
      <c r="AC57" s="1">
        <f t="shared" si="0"/>
      </c>
    </row>
    <row r="58" spans="27:29" ht="20.25">
      <c r="AA58" s="1">
        <v>11.4</v>
      </c>
      <c r="AB58" s="1">
        <f>COUNTIF(C$6:C$47,CONCATENATE("&lt;=",AA58))-SUM(AB$6:AB57)</f>
        <v>0</v>
      </c>
      <c r="AC58" s="1">
        <f t="shared" si="0"/>
      </c>
    </row>
    <row r="59" spans="27:29" ht="20.25">
      <c r="AA59" s="1">
        <v>11.6</v>
      </c>
      <c r="AB59" s="1">
        <f>COUNTIF(C$6:C$47,CONCATENATE("&lt;=",AA59))-SUM(AB$6:AB58)</f>
        <v>0</v>
      </c>
      <c r="AC59" s="1">
        <f t="shared" si="0"/>
      </c>
    </row>
    <row r="60" spans="27:29" ht="20.25">
      <c r="AA60" s="1">
        <v>11.8</v>
      </c>
      <c r="AB60" s="1">
        <f>COUNTIF(C$6:C$47,CONCATENATE("&lt;=",AA60))-SUM(AB$6:AB59)</f>
        <v>0</v>
      </c>
      <c r="AC60" s="1">
        <f t="shared" si="0"/>
      </c>
    </row>
    <row r="61" spans="27:29" ht="20.25">
      <c r="AA61" s="1">
        <v>12</v>
      </c>
      <c r="AB61" s="1">
        <f>COUNTIF(C$6:C$47,CONCATENATE("&lt;=",AA61))-SUM(AB$6:AB60)</f>
        <v>0</v>
      </c>
      <c r="AC61" s="1">
        <f t="shared" si="0"/>
      </c>
    </row>
    <row r="62" spans="27:29" ht="20.25">
      <c r="AA62" s="1">
        <v>12.2</v>
      </c>
      <c r="AB62" s="1">
        <f>COUNTIF(C$6:C$47,CONCATENATE("&lt;=",AA62))-SUM(AB$6:AB61)</f>
        <v>0</v>
      </c>
      <c r="AC62" s="1">
        <f t="shared" si="0"/>
      </c>
    </row>
    <row r="63" spans="27:29" ht="20.25">
      <c r="AA63" s="1">
        <v>12.4</v>
      </c>
      <c r="AB63" s="1">
        <f>COUNTIF(C$6:C$47,CONCATENATE("&lt;=",AA63))-SUM(AB$6:AB62)</f>
        <v>0</v>
      </c>
      <c r="AC63" s="1">
        <f t="shared" si="0"/>
      </c>
    </row>
    <row r="64" spans="27:29" ht="20.25">
      <c r="AA64" s="1">
        <v>12.6</v>
      </c>
      <c r="AB64" s="1">
        <f>COUNTIF(C$6:C$47,CONCATENATE("&lt;=",AA64))-SUM(AB$6:AB63)</f>
        <v>0</v>
      </c>
      <c r="AC64" s="1">
        <f t="shared" si="0"/>
      </c>
    </row>
    <row r="65" spans="27:29" ht="20.25">
      <c r="AA65" s="1">
        <v>12.8</v>
      </c>
      <c r="AB65" s="1">
        <f>COUNTIF(C$6:C$47,CONCATENATE("&lt;=",AA65))-SUM(AB$6:AB64)</f>
        <v>0</v>
      </c>
      <c r="AC65" s="1">
        <f t="shared" si="0"/>
      </c>
    </row>
    <row r="66" spans="27:29" ht="20.25">
      <c r="AA66" s="1">
        <v>13</v>
      </c>
      <c r="AB66" s="1">
        <f>COUNTIF(C$6:C$47,CONCATENATE("&lt;=",AA66))-SUM(AB$6:AB65)</f>
        <v>0</v>
      </c>
      <c r="AC66" s="1">
        <f t="shared" si="0"/>
      </c>
    </row>
    <row r="67" spans="27:29" ht="20.25">
      <c r="AA67" s="1">
        <v>13.2</v>
      </c>
      <c r="AB67" s="1">
        <f>COUNTIF(C$6:C$47,CONCATENATE("&lt;=",AA67))-SUM(AB$6:AB66)</f>
        <v>0</v>
      </c>
      <c r="AC67" s="1">
        <f t="shared" si="0"/>
      </c>
    </row>
    <row r="68" spans="27:29" ht="20.25">
      <c r="AA68" s="1">
        <v>13.4</v>
      </c>
      <c r="AB68" s="1">
        <f>COUNTIF(C$6:C$47,CONCATENATE("&lt;=",AA68))-SUM(AB$6:AB67)</f>
        <v>0</v>
      </c>
      <c r="AC68" s="1">
        <f t="shared" si="0"/>
      </c>
    </row>
    <row r="69" spans="27:29" ht="20.25">
      <c r="AA69" s="1">
        <v>13.6</v>
      </c>
      <c r="AB69" s="1">
        <f>COUNTIF(C$6:C$47,CONCATENATE("&lt;=",AA69))-SUM(AB$6:AB68)</f>
        <v>0</v>
      </c>
      <c r="AC69" s="1">
        <f t="shared" si="0"/>
      </c>
    </row>
    <row r="70" spans="27:29" ht="20.25">
      <c r="AA70" s="1">
        <v>13.8</v>
      </c>
      <c r="AB70" s="1">
        <f>COUNTIF(C$6:C$47,CONCATENATE("&lt;=",AA70))-SUM(AB$6:AB69)</f>
        <v>0</v>
      </c>
      <c r="AC70" s="1">
        <f t="shared" si="0"/>
      </c>
    </row>
    <row r="71" spans="27:29" ht="20.25">
      <c r="AA71" s="1">
        <v>14</v>
      </c>
      <c r="AB71" s="1">
        <f>COUNTIF(C$6:C$47,CONCATENATE("&lt;=",AA71))-SUM(AB$6:AB70)</f>
        <v>0</v>
      </c>
      <c r="AC71" s="1">
        <f>IF(AA71=$Z$6,2,IF(AA71=$Z$7,6,IF(AA71=$Z$8,2,"")))</f>
      </c>
    </row>
    <row r="82" spans="5:6" ht="20.25">
      <c r="E82" s="1" t="s">
        <v>48</v>
      </c>
      <c r="F82" s="1">
        <f>2350*F6</f>
        <v>11729.4375</v>
      </c>
    </row>
  </sheetData>
  <sheetProtection/>
  <protectedRanges>
    <protectedRange sqref="C1:C4" name="Range1"/>
  </protectedRanges>
  <dataValidations count="1">
    <dataValidation type="whole" allowBlank="1" showInputMessage="1" showErrorMessage="1" sqref="C1:C4">
      <formula1>1</formula1>
      <formula2>42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00390625" defaultRowHeight="15.75"/>
  <cols>
    <col min="5" max="5" width="1.625" style="0" customWidth="1"/>
    <col min="9" max="9" width="1.625" style="0" customWidth="1"/>
    <col min="13" max="13" width="1.625" style="0" customWidth="1"/>
    <col min="17" max="17" width="1.625" style="0" customWidth="1"/>
    <col min="21" max="21" width="1.625" style="0" customWidth="1"/>
    <col min="25" max="25" width="1.625" style="0" customWidth="1"/>
    <col min="29" max="29" width="1.625" style="0" customWidth="1"/>
    <col min="33" max="33" width="1.625" style="0" customWidth="1"/>
    <col min="37" max="37" width="1.625" style="0" customWidth="1"/>
    <col min="41" max="41" width="1.625" style="0" customWidth="1"/>
    <col min="45" max="45" width="1.625" style="0" customWidth="1"/>
    <col min="49" max="49" width="1.625" style="0" customWidth="1"/>
    <col min="53" max="53" width="1.625" style="0" customWidth="1"/>
    <col min="57" max="57" width="1.625" style="0" customWidth="1"/>
    <col min="61" max="61" width="1.625" style="0" customWidth="1"/>
    <col min="65" max="65" width="1.625" style="0" customWidth="1"/>
    <col min="69" max="69" width="1.625" style="0" customWidth="1"/>
    <col min="73" max="73" width="1.625" style="0" customWidth="1"/>
    <col min="77" max="77" width="1.625" style="0" customWidth="1"/>
    <col min="81" max="81" width="1.625" style="0" customWidth="1"/>
    <col min="85" max="85" width="1.625" style="0" customWidth="1"/>
    <col min="89" max="89" width="1.625" style="0" customWidth="1"/>
    <col min="93" max="93" width="1.625" style="0" customWidth="1"/>
    <col min="97" max="97" width="1.625" style="0" customWidth="1"/>
    <col min="101" max="101" width="1.625" style="0" customWidth="1"/>
    <col min="105" max="105" width="1.625" style="0" customWidth="1"/>
    <col min="109" max="109" width="1.625" style="0" customWidth="1"/>
    <col min="113" max="113" width="1.625" style="0" customWidth="1"/>
    <col min="117" max="117" width="1.625" style="0" customWidth="1"/>
    <col min="121" max="121" width="1.625" style="0" customWidth="1"/>
    <col min="125" max="125" width="1.625" style="0" customWidth="1"/>
    <col min="129" max="129" width="1.625" style="0" customWidth="1"/>
    <col min="133" max="133" width="1.625" style="0" customWidth="1"/>
    <col min="137" max="137" width="1.625" style="0" customWidth="1"/>
    <col min="141" max="141" width="1.625" style="0" customWidth="1"/>
    <col min="145" max="145" width="1.625" style="0" customWidth="1"/>
    <col min="149" max="149" width="1.625" style="0" customWidth="1"/>
    <col min="153" max="153" width="1.625" style="0" customWidth="1"/>
    <col min="157" max="157" width="1.625" style="0" customWidth="1"/>
    <col min="161" max="161" width="1.625" style="0" customWidth="1"/>
    <col min="165" max="165" width="1.625" style="0" customWidth="1"/>
    <col min="169" max="169" width="1.625" style="0" customWidth="1"/>
    <col min="173" max="173" width="1.625" style="0" customWidth="1"/>
    <col min="177" max="177" width="1.625" style="0" customWidth="1"/>
    <col min="181" max="181" width="1.625" style="0" customWidth="1"/>
    <col min="185" max="185" width="1.625" style="0" customWidth="1"/>
    <col min="189" max="189" width="1.625" style="0" customWidth="1"/>
    <col min="193" max="193" width="1.625" style="0" customWidth="1"/>
    <col min="197" max="197" width="1.625" style="0" customWidth="1"/>
    <col min="201" max="201" width="1.625" style="0" customWidth="1"/>
    <col min="205" max="205" width="1.625" style="0" customWidth="1"/>
    <col min="209" max="209" width="1.625" style="0" customWidth="1"/>
    <col min="213" max="213" width="1.625" style="0" customWidth="1"/>
    <col min="217" max="217" width="1.625" style="0" customWidth="1"/>
    <col min="221" max="221" width="1.625" style="0" customWidth="1"/>
    <col min="225" max="225" width="1.625" style="0" customWidth="1"/>
    <col min="229" max="229" width="1.625" style="0" customWidth="1"/>
    <col min="233" max="233" width="1.625" style="0" customWidth="1"/>
    <col min="237" max="237" width="1.625" style="0" customWidth="1"/>
    <col min="241" max="241" width="1.625" style="0" customWidth="1"/>
    <col min="245" max="245" width="1.625" style="0" customWidth="1"/>
    <col min="249" max="249" width="1.625" style="0" customWidth="1"/>
    <col min="253" max="253" width="1.625" style="0" customWidth="1"/>
  </cols>
  <sheetData>
    <row r="1" spans="1:252" ht="15.75">
      <c r="A1" t="s">
        <v>21</v>
      </c>
      <c r="B1" t="s">
        <v>7</v>
      </c>
      <c r="C1" t="s">
        <v>9</v>
      </c>
      <c r="D1" t="s">
        <v>3</v>
      </c>
      <c r="F1" t="s">
        <v>7</v>
      </c>
      <c r="G1" t="s">
        <v>9</v>
      </c>
      <c r="H1" t="s">
        <v>3</v>
      </c>
      <c r="J1" t="s">
        <v>7</v>
      </c>
      <c r="K1" t="s">
        <v>9</v>
      </c>
      <c r="L1" t="s">
        <v>3</v>
      </c>
      <c r="N1" t="s">
        <v>7</v>
      </c>
      <c r="O1" t="s">
        <v>9</v>
      </c>
      <c r="P1" t="s">
        <v>3</v>
      </c>
      <c r="R1" t="s">
        <v>7</v>
      </c>
      <c r="S1" t="s">
        <v>9</v>
      </c>
      <c r="T1" t="s">
        <v>3</v>
      </c>
      <c r="V1" t="s">
        <v>7</v>
      </c>
      <c r="W1" t="s">
        <v>9</v>
      </c>
      <c r="X1" t="s">
        <v>3</v>
      </c>
      <c r="Z1" t="s">
        <v>7</v>
      </c>
      <c r="AA1" t="s">
        <v>9</v>
      </c>
      <c r="AB1" t="s">
        <v>3</v>
      </c>
      <c r="AD1" t="s">
        <v>7</v>
      </c>
      <c r="AE1" t="s">
        <v>9</v>
      </c>
      <c r="AF1" t="s">
        <v>3</v>
      </c>
      <c r="AH1" t="s">
        <v>7</v>
      </c>
      <c r="AI1" t="s">
        <v>9</v>
      </c>
      <c r="AJ1" t="s">
        <v>3</v>
      </c>
      <c r="AL1" t="s">
        <v>7</v>
      </c>
      <c r="AM1" t="s">
        <v>9</v>
      </c>
      <c r="AN1" t="s">
        <v>3</v>
      </c>
      <c r="AP1" t="s">
        <v>7</v>
      </c>
      <c r="AQ1" t="s">
        <v>9</v>
      </c>
      <c r="AR1" t="s">
        <v>3</v>
      </c>
      <c r="AT1" t="s">
        <v>7</v>
      </c>
      <c r="AU1" t="s">
        <v>9</v>
      </c>
      <c r="AV1" t="s">
        <v>3</v>
      </c>
      <c r="AX1" t="s">
        <v>7</v>
      </c>
      <c r="AY1" t="s">
        <v>9</v>
      </c>
      <c r="AZ1" t="s">
        <v>3</v>
      </c>
      <c r="BB1" t="s">
        <v>7</v>
      </c>
      <c r="BC1" t="s">
        <v>9</v>
      </c>
      <c r="BD1" t="s">
        <v>3</v>
      </c>
      <c r="BF1" t="s">
        <v>7</v>
      </c>
      <c r="BG1" t="s">
        <v>9</v>
      </c>
      <c r="BH1" t="s">
        <v>3</v>
      </c>
      <c r="BJ1" t="s">
        <v>7</v>
      </c>
      <c r="BK1" t="s">
        <v>9</v>
      </c>
      <c r="BL1" t="s">
        <v>3</v>
      </c>
      <c r="BN1" t="s">
        <v>7</v>
      </c>
      <c r="BO1" t="s">
        <v>9</v>
      </c>
      <c r="BP1" t="s">
        <v>3</v>
      </c>
      <c r="BR1" t="s">
        <v>7</v>
      </c>
      <c r="BS1" t="s">
        <v>9</v>
      </c>
      <c r="BT1" t="s">
        <v>3</v>
      </c>
      <c r="BV1" t="s">
        <v>7</v>
      </c>
      <c r="BW1" t="s">
        <v>9</v>
      </c>
      <c r="BX1" t="s">
        <v>3</v>
      </c>
      <c r="BZ1" t="s">
        <v>7</v>
      </c>
      <c r="CA1" t="s">
        <v>9</v>
      </c>
      <c r="CB1" t="s">
        <v>3</v>
      </c>
      <c r="CD1" t="s">
        <v>7</v>
      </c>
      <c r="CE1" t="s">
        <v>9</v>
      </c>
      <c r="CF1" t="s">
        <v>3</v>
      </c>
      <c r="CH1" t="s">
        <v>7</v>
      </c>
      <c r="CI1" t="s">
        <v>9</v>
      </c>
      <c r="CJ1" t="s">
        <v>3</v>
      </c>
      <c r="CL1" t="s">
        <v>7</v>
      </c>
      <c r="CM1" t="s">
        <v>9</v>
      </c>
      <c r="CN1" t="s">
        <v>3</v>
      </c>
      <c r="CP1" t="s">
        <v>7</v>
      </c>
      <c r="CQ1" t="s">
        <v>9</v>
      </c>
      <c r="CR1" t="s">
        <v>3</v>
      </c>
      <c r="CT1" t="s">
        <v>7</v>
      </c>
      <c r="CU1" t="s">
        <v>9</v>
      </c>
      <c r="CV1" t="s">
        <v>3</v>
      </c>
      <c r="CX1" t="s">
        <v>7</v>
      </c>
      <c r="CY1" t="s">
        <v>9</v>
      </c>
      <c r="CZ1" t="s">
        <v>3</v>
      </c>
      <c r="DB1" t="s">
        <v>7</v>
      </c>
      <c r="DC1" t="s">
        <v>9</v>
      </c>
      <c r="DD1" t="s">
        <v>3</v>
      </c>
      <c r="DF1" t="s">
        <v>7</v>
      </c>
      <c r="DG1" t="s">
        <v>9</v>
      </c>
      <c r="DH1" t="s">
        <v>3</v>
      </c>
      <c r="DJ1" t="s">
        <v>7</v>
      </c>
      <c r="DK1" t="s">
        <v>9</v>
      </c>
      <c r="DL1" t="s">
        <v>3</v>
      </c>
      <c r="DN1" t="s">
        <v>7</v>
      </c>
      <c r="DO1" t="s">
        <v>9</v>
      </c>
      <c r="DP1" t="s">
        <v>3</v>
      </c>
      <c r="DR1" t="s">
        <v>7</v>
      </c>
      <c r="DS1" t="s">
        <v>9</v>
      </c>
      <c r="DT1" t="s">
        <v>3</v>
      </c>
      <c r="DV1" t="s">
        <v>7</v>
      </c>
      <c r="DW1" t="s">
        <v>9</v>
      </c>
      <c r="DX1" t="s">
        <v>3</v>
      </c>
      <c r="DZ1" t="s">
        <v>7</v>
      </c>
      <c r="EA1" t="s">
        <v>9</v>
      </c>
      <c r="EB1" t="s">
        <v>3</v>
      </c>
      <c r="ED1" t="s">
        <v>7</v>
      </c>
      <c r="EE1" t="s">
        <v>9</v>
      </c>
      <c r="EF1" t="s">
        <v>3</v>
      </c>
      <c r="EH1" t="s">
        <v>7</v>
      </c>
      <c r="EI1" t="s">
        <v>9</v>
      </c>
      <c r="EJ1" t="s">
        <v>3</v>
      </c>
      <c r="EL1" t="s">
        <v>7</v>
      </c>
      <c r="EM1" t="s">
        <v>9</v>
      </c>
      <c r="EN1" t="s">
        <v>3</v>
      </c>
      <c r="EP1" t="s">
        <v>7</v>
      </c>
      <c r="EQ1" t="s">
        <v>9</v>
      </c>
      <c r="ER1" t="s">
        <v>3</v>
      </c>
      <c r="ET1" t="s">
        <v>7</v>
      </c>
      <c r="EU1" t="s">
        <v>9</v>
      </c>
      <c r="EV1" t="s">
        <v>3</v>
      </c>
      <c r="EX1" t="s">
        <v>7</v>
      </c>
      <c r="EY1" t="s">
        <v>9</v>
      </c>
      <c r="EZ1" t="s">
        <v>3</v>
      </c>
      <c r="FB1" t="s">
        <v>7</v>
      </c>
      <c r="FC1" t="s">
        <v>9</v>
      </c>
      <c r="FD1" t="s">
        <v>3</v>
      </c>
      <c r="FF1" t="s">
        <v>7</v>
      </c>
      <c r="FG1" t="s">
        <v>9</v>
      </c>
      <c r="FH1" t="s">
        <v>3</v>
      </c>
      <c r="FJ1" t="s">
        <v>7</v>
      </c>
      <c r="FK1" t="s">
        <v>9</v>
      </c>
      <c r="FL1" t="s">
        <v>3</v>
      </c>
      <c r="FN1" t="s">
        <v>7</v>
      </c>
      <c r="FO1" t="s">
        <v>9</v>
      </c>
      <c r="FP1" t="s">
        <v>3</v>
      </c>
      <c r="FR1" t="s">
        <v>7</v>
      </c>
      <c r="FS1" t="s">
        <v>9</v>
      </c>
      <c r="FT1" t="s">
        <v>3</v>
      </c>
      <c r="FV1" t="s">
        <v>7</v>
      </c>
      <c r="FW1" t="s">
        <v>9</v>
      </c>
      <c r="FX1" t="s">
        <v>3</v>
      </c>
      <c r="FZ1" t="s">
        <v>7</v>
      </c>
      <c r="GA1" t="s">
        <v>9</v>
      </c>
      <c r="GB1" t="s">
        <v>3</v>
      </c>
      <c r="GD1" t="s">
        <v>7</v>
      </c>
      <c r="GE1" t="s">
        <v>9</v>
      </c>
      <c r="GF1" t="s">
        <v>3</v>
      </c>
      <c r="GH1" t="s">
        <v>7</v>
      </c>
      <c r="GI1" t="s">
        <v>9</v>
      </c>
      <c r="GJ1" t="s">
        <v>3</v>
      </c>
      <c r="GL1" t="s">
        <v>7</v>
      </c>
      <c r="GM1" t="s">
        <v>9</v>
      </c>
      <c r="GN1" t="s">
        <v>3</v>
      </c>
      <c r="GP1" t="s">
        <v>7</v>
      </c>
      <c r="GQ1" t="s">
        <v>9</v>
      </c>
      <c r="GR1" t="s">
        <v>3</v>
      </c>
      <c r="GT1" t="s">
        <v>7</v>
      </c>
      <c r="GU1" t="s">
        <v>9</v>
      </c>
      <c r="GV1" t="s">
        <v>3</v>
      </c>
      <c r="GX1" t="s">
        <v>7</v>
      </c>
      <c r="GY1" t="s">
        <v>9</v>
      </c>
      <c r="GZ1" t="s">
        <v>3</v>
      </c>
      <c r="HB1" t="s">
        <v>7</v>
      </c>
      <c r="HC1" t="s">
        <v>9</v>
      </c>
      <c r="HD1" t="s">
        <v>3</v>
      </c>
      <c r="HF1" t="s">
        <v>7</v>
      </c>
      <c r="HG1" t="s">
        <v>9</v>
      </c>
      <c r="HH1" t="s">
        <v>3</v>
      </c>
      <c r="HJ1" t="s">
        <v>7</v>
      </c>
      <c r="HK1" t="s">
        <v>9</v>
      </c>
      <c r="HL1" t="s">
        <v>3</v>
      </c>
      <c r="HN1" t="s">
        <v>7</v>
      </c>
      <c r="HO1" t="s">
        <v>9</v>
      </c>
      <c r="HP1" t="s">
        <v>3</v>
      </c>
      <c r="HR1" t="s">
        <v>7</v>
      </c>
      <c r="HS1" t="s">
        <v>9</v>
      </c>
      <c r="HT1" t="s">
        <v>3</v>
      </c>
      <c r="HV1" t="s">
        <v>7</v>
      </c>
      <c r="HW1" t="s">
        <v>9</v>
      </c>
      <c r="HX1" t="s">
        <v>3</v>
      </c>
      <c r="HZ1" t="s">
        <v>7</v>
      </c>
      <c r="IA1" t="s">
        <v>9</v>
      </c>
      <c r="IB1" t="s">
        <v>3</v>
      </c>
      <c r="ID1" t="s">
        <v>7</v>
      </c>
      <c r="IE1" t="s">
        <v>9</v>
      </c>
      <c r="IF1" t="s">
        <v>3</v>
      </c>
      <c r="IH1" t="s">
        <v>7</v>
      </c>
      <c r="II1" t="s">
        <v>9</v>
      </c>
      <c r="IJ1" t="s">
        <v>3</v>
      </c>
      <c r="IL1" t="s">
        <v>7</v>
      </c>
      <c r="IM1" t="s">
        <v>9</v>
      </c>
      <c r="IN1" t="s">
        <v>3</v>
      </c>
      <c r="IP1" t="s">
        <v>7</v>
      </c>
      <c r="IQ1" t="s">
        <v>9</v>
      </c>
      <c r="IR1" t="s">
        <v>3</v>
      </c>
    </row>
    <row r="2" spans="1:252" ht="15.75">
      <c r="A2">
        <v>1</v>
      </c>
      <c r="B2">
        <f aca="true" ca="1" t="shared" si="0" ref="B2:B43">RAND()</f>
        <v>0.008814195826787108</v>
      </c>
      <c r="C2">
        <f>RANK(B2,B$2:B$43)</f>
        <v>42</v>
      </c>
      <c r="D2">
        <f>LOOKUP(C2,'Population Data'!$B$2:$B$43,'Population Data'!$D$2:$D$43)</f>
        <v>2.25</v>
      </c>
      <c r="F2">
        <f aca="true" ca="1" t="shared" si="1" ref="F2:F43">RAND()</f>
        <v>0.1643883297654558</v>
      </c>
      <c r="G2">
        <f>RANK(F2,F$2:F$43)</f>
        <v>35</v>
      </c>
      <c r="H2">
        <f>LOOKUP(G2,'Population Data'!$B$2:$B$43,'Population Data'!$D$2:$D$43)</f>
        <v>2.31</v>
      </c>
      <c r="J2">
        <f aca="true" ca="1" t="shared" si="2" ref="J2:J43">RAND()</f>
        <v>0.6820261324859028</v>
      </c>
      <c r="K2">
        <f>RANK(J2,J$2:J$43)</f>
        <v>12</v>
      </c>
      <c r="L2">
        <f>LOOKUP(K2,'Population Data'!$B$2:$B$43,'Population Data'!$D$2:$D$43)</f>
        <v>3.49</v>
      </c>
      <c r="N2">
        <f aca="true" ca="1" t="shared" si="3" ref="N2:N43">RAND()</f>
        <v>0.2298950674593414</v>
      </c>
      <c r="O2">
        <f>RANK(N2,N$2:N$43)</f>
        <v>29</v>
      </c>
      <c r="P2">
        <f>LOOKUP(O2,'Population Data'!$B$2:$B$43,'Population Data'!$D$2:$D$43)</f>
        <v>2.84</v>
      </c>
      <c r="R2">
        <f aca="true" ca="1" t="shared" si="4" ref="R2:R43">RAND()</f>
        <v>0.5703534477804876</v>
      </c>
      <c r="S2">
        <f>RANK(R2,R$2:R$43)</f>
        <v>17</v>
      </c>
      <c r="T2">
        <f>LOOKUP(S2,'Population Data'!$B$2:$B$43,'Population Data'!$D$2:$D$43)</f>
        <v>4.8</v>
      </c>
      <c r="V2">
        <f aca="true" ca="1" t="shared" si="5" ref="V2:V43">RAND()</f>
        <v>0.16227135566152529</v>
      </c>
      <c r="W2">
        <f>RANK(V2,V$2:V$43)</f>
        <v>32</v>
      </c>
      <c r="X2">
        <f>LOOKUP(W2,'Population Data'!$B$2:$B$43,'Population Data'!$D$2:$D$43)</f>
        <v>2.73</v>
      </c>
      <c r="Z2">
        <f aca="true" ca="1" t="shared" si="6" ref="Z2:Z43">RAND()</f>
        <v>0.865286472926428</v>
      </c>
      <c r="AA2">
        <f>RANK(Z2,Z$2:Z$43)</f>
        <v>7</v>
      </c>
      <c r="AB2">
        <f>LOOKUP(AA2,'Population Data'!$B$2:$B$43,'Population Data'!$D$2:$D$43)</f>
        <v>5.22</v>
      </c>
      <c r="AD2">
        <f aca="true" ca="1" t="shared" si="7" ref="AD2:AD43">RAND()</f>
        <v>0.23930427737152327</v>
      </c>
      <c r="AE2">
        <f>RANK(AD2,AD$2:AD$43)</f>
        <v>36</v>
      </c>
      <c r="AF2">
        <f>LOOKUP(AE2,'Population Data'!$B$2:$B$43,'Population Data'!$D$2:$D$43)</f>
        <v>2.38</v>
      </c>
      <c r="AH2">
        <f aca="true" ca="1" t="shared" si="8" ref="AH2:AH43">RAND()</f>
        <v>0.9210476060682993</v>
      </c>
      <c r="AI2">
        <f>RANK(AH2,AH$2:AH$43)</f>
        <v>4</v>
      </c>
      <c r="AJ2">
        <f>LOOKUP(AI2,'Population Data'!$B$2:$B$43,'Population Data'!$D$2:$D$43)</f>
        <v>11.6</v>
      </c>
      <c r="AL2">
        <f aca="true" ca="1" t="shared" si="9" ref="AL2:AL43">RAND()</f>
        <v>0.9665157924434635</v>
      </c>
      <c r="AM2">
        <f>RANK(AL2,AL$2:AL$43)</f>
        <v>2</v>
      </c>
      <c r="AN2">
        <f>LOOKUP(AM2,'Population Data'!$B$2:$B$43,'Population Data'!$D$2:$D$43)</f>
        <v>10.31</v>
      </c>
      <c r="AP2">
        <f aca="true" ca="1" t="shared" si="10" ref="AP2:AP43">RAND()</f>
        <v>0.942611398185363</v>
      </c>
      <c r="AQ2">
        <f>RANK(AP2,AP$2:AP$43)</f>
        <v>4</v>
      </c>
      <c r="AR2">
        <f>LOOKUP(AQ2,'Population Data'!$B$2:$B$43,'Population Data'!$D$2:$D$43)</f>
        <v>11.6</v>
      </c>
      <c r="AT2">
        <f aca="true" ca="1" t="shared" si="11" ref="AT2:AT43">RAND()</f>
        <v>0.25420405071370245</v>
      </c>
      <c r="AU2">
        <f>RANK(AT2,AT$2:AT$43)</f>
        <v>29</v>
      </c>
      <c r="AV2">
        <f>LOOKUP(AU2,'Population Data'!$B$2:$B$43,'Population Data'!$D$2:$D$43)</f>
        <v>2.84</v>
      </c>
      <c r="AX2">
        <f aca="true" ca="1" t="shared" si="12" ref="AX2:AX43">RAND()</f>
        <v>0.6335306427878638</v>
      </c>
      <c r="AY2">
        <f>RANK(AX2,AX$2:AX$43)</f>
        <v>13</v>
      </c>
      <c r="AZ2">
        <f>LOOKUP(AY2,'Population Data'!$B$2:$B$43,'Population Data'!$D$2:$D$43)</f>
        <v>3.95</v>
      </c>
      <c r="BB2">
        <f aca="true" ca="1" t="shared" si="13" ref="BB2:BB43">RAND()</f>
        <v>0.8170305485222612</v>
      </c>
      <c r="BC2">
        <f>RANK(BB2,BB$2:BB$43)</f>
        <v>5</v>
      </c>
      <c r="BD2">
        <f>LOOKUP(BC2,'Population Data'!$B$2:$B$43,'Population Data'!$D$2:$D$43)</f>
        <v>13.2</v>
      </c>
      <c r="BF2">
        <f aca="true" ca="1" t="shared" si="14" ref="BF2:BF43">RAND()</f>
        <v>0.14647120539334368</v>
      </c>
      <c r="BG2">
        <f>RANK(BF2,BF$2:BF$43)</f>
        <v>40</v>
      </c>
      <c r="BH2">
        <f>LOOKUP(BG2,'Population Data'!$B$2:$B$43,'Population Data'!$D$2:$D$43)</f>
        <v>2.54</v>
      </c>
      <c r="BJ2">
        <f aca="true" ca="1" t="shared" si="15" ref="BJ2:BJ43">RAND()</f>
        <v>0.5247230355007202</v>
      </c>
      <c r="BK2">
        <f>RANK(BJ2,BJ$2:BJ$43)</f>
        <v>18</v>
      </c>
      <c r="BL2">
        <f>LOOKUP(BK2,'Population Data'!$B$2:$B$43,'Population Data'!$D$2:$D$43)</f>
        <v>4.36</v>
      </c>
      <c r="BN2">
        <f aca="true" ca="1" t="shared" si="16" ref="BN2:BN43">RAND()</f>
        <v>0.7417056770728401</v>
      </c>
      <c r="BO2">
        <f>RANK(BN2,BN$2:BN$43)</f>
        <v>12</v>
      </c>
      <c r="BP2">
        <f>LOOKUP(BO2,'Population Data'!$B$2:$B$43,'Population Data'!$D$2:$D$43)</f>
        <v>3.49</v>
      </c>
      <c r="BR2">
        <f aca="true" ca="1" t="shared" si="17" ref="BR2:BR43">RAND()</f>
        <v>0.07167991049982292</v>
      </c>
      <c r="BS2">
        <f>RANK(BR2,BR$2:BR$43)</f>
        <v>33</v>
      </c>
      <c r="BT2">
        <f>LOOKUP(BS2,'Population Data'!$B$2:$B$43,'Population Data'!$D$2:$D$43)</f>
        <v>2.15</v>
      </c>
      <c r="BV2">
        <f aca="true" ca="1" t="shared" si="18" ref="BV2:BV43">RAND()</f>
        <v>0.33669871846569976</v>
      </c>
      <c r="BW2">
        <f>RANK(BV2,BV$2:BV$43)</f>
        <v>29</v>
      </c>
      <c r="BX2">
        <f>LOOKUP(BW2,'Population Data'!$B$2:$B$43,'Population Data'!$D$2:$D$43)</f>
        <v>2.84</v>
      </c>
      <c r="BZ2">
        <f aca="true" ca="1" t="shared" si="19" ref="BZ2:BZ43">RAND()</f>
        <v>0.40877318252778616</v>
      </c>
      <c r="CA2">
        <f>RANK(BZ2,BZ$2:BZ$43)</f>
        <v>22</v>
      </c>
      <c r="CB2">
        <f>LOOKUP(CA2,'Population Data'!$B$2:$B$43,'Population Data'!$D$2:$D$43)</f>
        <v>2.42</v>
      </c>
      <c r="CD2">
        <f aca="true" ca="1" t="shared" si="20" ref="CD2:CD43">RAND()</f>
        <v>0.4929347359117615</v>
      </c>
      <c r="CE2">
        <f>RANK(CD2,CD$2:CD$43)</f>
        <v>20</v>
      </c>
      <c r="CF2">
        <f>LOOKUP(CE2,'Population Data'!$B$2:$B$43,'Population Data'!$D$2:$D$43)</f>
        <v>3.99</v>
      </c>
      <c r="CH2">
        <f aca="true" ca="1" t="shared" si="21" ref="CH2:CH43">RAND()</f>
        <v>0.672522764864228</v>
      </c>
      <c r="CI2">
        <f>RANK(CH2,CH$2:CH$43)</f>
        <v>12</v>
      </c>
      <c r="CJ2">
        <f>LOOKUP(CI2,'Population Data'!$B$2:$B$43,'Population Data'!$D$2:$D$43)</f>
        <v>3.49</v>
      </c>
      <c r="CL2">
        <f aca="true" ca="1" t="shared" si="22" ref="CL2:CL43">RAND()</f>
        <v>0.7838918600419473</v>
      </c>
      <c r="CM2">
        <f>RANK(CL2,CL$2:CL$43)</f>
        <v>8</v>
      </c>
      <c r="CN2">
        <f>LOOKUP(CM2,'Population Data'!$B$2:$B$43,'Population Data'!$D$2:$D$43)</f>
        <v>3.22</v>
      </c>
      <c r="CP2">
        <f aca="true" ca="1" t="shared" si="23" ref="CP2:CP43">RAND()</f>
        <v>0.2462159646285672</v>
      </c>
      <c r="CQ2">
        <f>RANK(CP2,CP$2:CP$43)</f>
        <v>33</v>
      </c>
      <c r="CR2">
        <f>LOOKUP(CQ2,'Population Data'!$B$2:$B$43,'Population Data'!$D$2:$D$43)</f>
        <v>2.15</v>
      </c>
      <c r="CT2">
        <f aca="true" ca="1" t="shared" si="24" ref="CT2:CT43">RAND()</f>
        <v>0.5793778369744823</v>
      </c>
      <c r="CU2">
        <f>RANK(CT2,CT$2:CT$43)</f>
        <v>16</v>
      </c>
      <c r="CV2">
        <f>LOOKUP(CU2,'Population Data'!$B$2:$B$43,'Population Data'!$D$2:$D$43)</f>
        <v>3.97</v>
      </c>
      <c r="CX2">
        <f aca="true" ca="1" t="shared" si="25" ref="CX2:CX43">RAND()</f>
        <v>0.723452303124423</v>
      </c>
      <c r="CY2">
        <f>RANK(CX2,CX$2:CX$43)</f>
        <v>14</v>
      </c>
      <c r="CZ2">
        <f>LOOKUP(CY2,'Population Data'!$B$2:$B$43,'Population Data'!$D$2:$D$43)</f>
        <v>3.9</v>
      </c>
      <c r="DB2">
        <f aca="true" ca="1" t="shared" si="26" ref="DB2:DB43">RAND()</f>
        <v>0.05210118432795474</v>
      </c>
      <c r="DC2">
        <f>RANK(DB2,DB$2:DB$43)</f>
        <v>39</v>
      </c>
      <c r="DD2">
        <f>LOOKUP(DC2,'Population Data'!$B$2:$B$43,'Population Data'!$D$2:$D$43)</f>
        <v>2.46</v>
      </c>
      <c r="DF2">
        <f aca="true" ca="1" t="shared" si="27" ref="DF2:DF43">RAND()</f>
        <v>0.792221600831436</v>
      </c>
      <c r="DG2">
        <f>RANK(DF2,DF$2:DF$43)</f>
        <v>9</v>
      </c>
      <c r="DH2">
        <f>LOOKUP(DG2,'Population Data'!$B$2:$B$43,'Population Data'!$D$2:$D$43)</f>
        <v>4.03</v>
      </c>
      <c r="DJ2">
        <f aca="true" ca="1" t="shared" si="28" ref="DJ2:DJ43">RAND()</f>
        <v>0.1571033446355946</v>
      </c>
      <c r="DK2">
        <f>RANK(DJ2,DJ$2:DJ$43)</f>
        <v>38</v>
      </c>
      <c r="DL2">
        <f>LOOKUP(DK2,'Population Data'!$B$2:$B$43,'Population Data'!$D$2:$D$43)</f>
        <v>2.32</v>
      </c>
      <c r="DN2">
        <f aca="true" ca="1" t="shared" si="29" ref="DN2:DN43">RAND()</f>
        <v>0.4121355341526989</v>
      </c>
      <c r="DO2">
        <f>RANK(DN2,DN$2:DN$43)</f>
        <v>27</v>
      </c>
      <c r="DP2">
        <f>LOOKUP(DO2,'Population Data'!$B$2:$B$43,'Population Data'!$D$2:$D$43)</f>
        <v>2.42</v>
      </c>
      <c r="DR2">
        <f aca="true" ca="1" t="shared" si="30" ref="DR2:DR43">RAND()</f>
        <v>0.8657173885929895</v>
      </c>
      <c r="DS2">
        <f>RANK(DR2,DR$2:DR$43)</f>
        <v>4</v>
      </c>
      <c r="DT2">
        <f>LOOKUP(DS2,'Population Data'!$B$2:$B$43,'Population Data'!$D$2:$D$43)</f>
        <v>11.6</v>
      </c>
      <c r="DV2">
        <f aca="true" ca="1" t="shared" si="31" ref="DV2:DV43">RAND()</f>
        <v>0.8682033571532564</v>
      </c>
      <c r="DW2">
        <f>RANK(DV2,DV$2:DV$43)</f>
        <v>3</v>
      </c>
      <c r="DX2">
        <f>LOOKUP(DW2,'Population Data'!$B$2:$B$43,'Population Data'!$D$2:$D$43)</f>
        <v>10.49</v>
      </c>
      <c r="DZ2">
        <f aca="true" ca="1" t="shared" si="32" ref="DZ2:DZ43">RAND()</f>
        <v>0.8623173608828113</v>
      </c>
      <c r="EA2">
        <f>RANK(DZ2,DZ$2:DZ$43)</f>
        <v>8</v>
      </c>
      <c r="EB2">
        <f>LOOKUP(EA2,'Population Data'!$B$2:$B$43,'Population Data'!$D$2:$D$43)</f>
        <v>3.22</v>
      </c>
      <c r="ED2">
        <f aca="true" ca="1" t="shared" si="33" ref="ED2:ED43">RAND()</f>
        <v>0.46574639811496454</v>
      </c>
      <c r="EE2">
        <f>RANK(ED2,ED$2:ED$43)</f>
        <v>21</v>
      </c>
      <c r="EF2">
        <f>LOOKUP(EE2,'Population Data'!$B$2:$B$43,'Population Data'!$D$2:$D$43)</f>
        <v>4.41</v>
      </c>
      <c r="EH2">
        <f aca="true" ca="1" t="shared" si="34" ref="EH2:EH43">RAND()</f>
        <v>0.41021586878683525</v>
      </c>
      <c r="EI2">
        <f>RANK(EH2,EH$2:EH$43)</f>
        <v>23</v>
      </c>
      <c r="EJ2">
        <f>LOOKUP(EI2,'Population Data'!$B$2:$B$43,'Population Data'!$D$2:$D$43)</f>
        <v>2.66</v>
      </c>
      <c r="EL2">
        <f aca="true" ca="1" t="shared" si="35" ref="EL2:EL43">RAND()</f>
        <v>0.13103862126728694</v>
      </c>
      <c r="EM2">
        <f>RANK(EL2,EL$2:EL$43)</f>
        <v>35</v>
      </c>
      <c r="EN2">
        <f>LOOKUP(EM2,'Population Data'!$B$2:$B$43,'Population Data'!$D$2:$D$43)</f>
        <v>2.31</v>
      </c>
      <c r="EP2">
        <f aca="true" ca="1" t="shared" si="36" ref="EP2:EP43">RAND()</f>
        <v>0.4255733222740662</v>
      </c>
      <c r="EQ2">
        <f>RANK(EP2,EP$2:EP$43)</f>
        <v>22</v>
      </c>
      <c r="ER2">
        <f>LOOKUP(EQ2,'Population Data'!$B$2:$B$43,'Population Data'!$D$2:$D$43)</f>
        <v>2.42</v>
      </c>
      <c r="ET2">
        <f aca="true" ca="1" t="shared" si="37" ref="ET2:ET43">RAND()</f>
        <v>0.12186115989642443</v>
      </c>
      <c r="EU2">
        <f>RANK(ET2,ET$2:ET$43)</f>
        <v>39</v>
      </c>
      <c r="EV2">
        <f>LOOKUP(EU2,'Population Data'!$B$2:$B$43,'Population Data'!$D$2:$D$43)</f>
        <v>2.46</v>
      </c>
      <c r="EX2">
        <f aca="true" ca="1" t="shared" si="38" ref="EX2:EX43">RAND()</f>
        <v>0.29019542448322455</v>
      </c>
      <c r="EY2">
        <f>RANK(EX2,EX$2:EX$43)</f>
        <v>31</v>
      </c>
      <c r="EZ2">
        <f>LOOKUP(EY2,'Population Data'!$B$2:$B$43,'Population Data'!$D$2:$D$43)</f>
        <v>2.54</v>
      </c>
      <c r="FB2">
        <f aca="true" ca="1" t="shared" si="39" ref="FB2:FB43">RAND()</f>
        <v>0.7627980702220053</v>
      </c>
      <c r="FC2">
        <f>RANK(FB2,FB$2:FB$43)</f>
        <v>14</v>
      </c>
      <c r="FD2">
        <f>LOOKUP(FC2,'Population Data'!$B$2:$B$43,'Population Data'!$D$2:$D$43)</f>
        <v>3.9</v>
      </c>
      <c r="FF2">
        <f aca="true" ca="1" t="shared" si="40" ref="FF2:FF43">RAND()</f>
        <v>0.3791445452975615</v>
      </c>
      <c r="FG2">
        <f>RANK(FF2,FF$2:FF$43)</f>
        <v>30</v>
      </c>
      <c r="FH2">
        <f>LOOKUP(FG2,'Population Data'!$B$2:$B$43,'Population Data'!$D$2:$D$43)</f>
        <v>2.1</v>
      </c>
      <c r="FJ2">
        <f aca="true" ca="1" t="shared" si="41" ref="FJ2:FJ43">RAND()</f>
        <v>0.8694162190717261</v>
      </c>
      <c r="FK2">
        <f>RANK(FJ2,FJ$2:FJ$43)</f>
        <v>6</v>
      </c>
      <c r="FL2">
        <f>LOOKUP(FK2,'Population Data'!$B$2:$B$43,'Population Data'!$D$2:$D$43)</f>
        <v>7.64</v>
      </c>
      <c r="FN2">
        <f aca="true" ca="1" t="shared" si="42" ref="FN2:FN43">RAND()</f>
        <v>0.04291278070186999</v>
      </c>
      <c r="FO2">
        <f>RANK(FN2,FN$2:FN$43)</f>
        <v>40</v>
      </c>
      <c r="FP2">
        <f>LOOKUP(FO2,'Population Data'!$B$2:$B$43,'Population Data'!$D$2:$D$43)</f>
        <v>2.54</v>
      </c>
      <c r="FR2">
        <f aca="true" ca="1" t="shared" si="43" ref="FR2:FR43">RAND()</f>
        <v>0.752837313525442</v>
      </c>
      <c r="FS2">
        <f>RANK(FR2,FR$2:FR$43)</f>
        <v>13</v>
      </c>
      <c r="FT2">
        <f>LOOKUP(FS2,'Population Data'!$B$2:$B$43,'Population Data'!$D$2:$D$43)</f>
        <v>3.95</v>
      </c>
      <c r="FV2">
        <f aca="true" ca="1" t="shared" si="44" ref="FV2:FV43">RAND()</f>
        <v>0.7252755932842495</v>
      </c>
      <c r="FW2">
        <f>RANK(FV2,FV$2:FV$43)</f>
        <v>14</v>
      </c>
      <c r="FX2">
        <f>LOOKUP(FW2,'Population Data'!$B$2:$B$43,'Population Data'!$D$2:$D$43)</f>
        <v>3.9</v>
      </c>
      <c r="FZ2">
        <f aca="true" ca="1" t="shared" si="45" ref="FZ2:FZ43">RAND()</f>
        <v>0.3869952718415708</v>
      </c>
      <c r="GA2">
        <f>RANK(FZ2,FZ$2:FZ$43)</f>
        <v>27</v>
      </c>
      <c r="GB2">
        <f>LOOKUP(GA2,'Population Data'!$B$2:$B$43,'Population Data'!$D$2:$D$43)</f>
        <v>2.42</v>
      </c>
      <c r="GD2">
        <f aca="true" ca="1" t="shared" si="46" ref="GD2:GD43">RAND()</f>
        <v>0.1342283918405005</v>
      </c>
      <c r="GE2">
        <f>RANK(GD2,GD$2:GD$43)</f>
        <v>41</v>
      </c>
      <c r="GF2">
        <f>LOOKUP(GE2,'Population Data'!$B$2:$B$43,'Population Data'!$D$2:$D$43)</f>
        <v>2.06</v>
      </c>
      <c r="GH2">
        <f aca="true" ca="1" t="shared" si="47" ref="GH2:GH43">RAND()</f>
        <v>0.9196014847656356</v>
      </c>
      <c r="GI2">
        <f>RANK(GH2,GH$2:GH$43)</f>
        <v>6</v>
      </c>
      <c r="GJ2">
        <f>LOOKUP(GI2,'Population Data'!$B$2:$B$43,'Population Data'!$D$2:$D$43)</f>
        <v>7.64</v>
      </c>
      <c r="GL2">
        <f aca="true" ca="1" t="shared" si="48" ref="GL2:GL43">RAND()</f>
        <v>0.8093207591555589</v>
      </c>
      <c r="GM2">
        <f>RANK(GL2,GL$2:GL$43)</f>
        <v>11</v>
      </c>
      <c r="GN2">
        <f>LOOKUP(GM2,'Population Data'!$B$2:$B$43,'Population Data'!$D$2:$D$43)</f>
        <v>3.24</v>
      </c>
      <c r="GP2">
        <f aca="true" ca="1" t="shared" si="49" ref="GP2:GP43">RAND()</f>
        <v>0.5077073895817017</v>
      </c>
      <c r="GQ2">
        <f>RANK(GP2,GP$2:GP$43)</f>
        <v>20</v>
      </c>
      <c r="GR2">
        <f>LOOKUP(GQ2,'Population Data'!$B$2:$B$43,'Population Data'!$D$2:$D$43)</f>
        <v>3.99</v>
      </c>
      <c r="GT2">
        <f aca="true" ca="1" t="shared" si="50" ref="GT2:GT43">RAND()</f>
        <v>0.8763170199932446</v>
      </c>
      <c r="GU2">
        <f>RANK(GT2,GT$2:GT$43)</f>
        <v>5</v>
      </c>
      <c r="GV2">
        <f>LOOKUP(GU2,'Population Data'!$B$2:$B$43,'Population Data'!$D$2:$D$43)</f>
        <v>13.2</v>
      </c>
      <c r="GX2">
        <f aca="true" ca="1" t="shared" si="51" ref="GX2:GX43">RAND()</f>
        <v>0.8528779070298099</v>
      </c>
      <c r="GY2">
        <f>RANK(GX2,GX$2:GX$43)</f>
        <v>11</v>
      </c>
      <c r="GZ2">
        <f>LOOKUP(GY2,'Population Data'!$B$2:$B$43,'Population Data'!$D$2:$D$43)</f>
        <v>3.24</v>
      </c>
      <c r="HB2">
        <f aca="true" ca="1" t="shared" si="52" ref="HB2:HB43">RAND()</f>
        <v>0.7375405931590246</v>
      </c>
      <c r="HC2">
        <f>RANK(HB2,HB$2:HB$43)</f>
        <v>11</v>
      </c>
      <c r="HD2">
        <f>LOOKUP(HC2,'Population Data'!$B$2:$B$43,'Population Data'!$D$2:$D$43)</f>
        <v>3.24</v>
      </c>
      <c r="HF2">
        <f aca="true" ca="1" t="shared" si="53" ref="HF2:HF43">RAND()</f>
        <v>0.3746620177790265</v>
      </c>
      <c r="HG2">
        <f>RANK(HF2,HF$2:HF$43)</f>
        <v>27</v>
      </c>
      <c r="HH2">
        <f>LOOKUP(HG2,'Population Data'!$B$2:$B$43,'Population Data'!$D$2:$D$43)</f>
        <v>2.42</v>
      </c>
      <c r="HJ2">
        <f aca="true" ca="1" t="shared" si="54" ref="HJ2:HJ43">RAND()</f>
        <v>0.7269608501531395</v>
      </c>
      <c r="HK2">
        <f>RANK(HJ2,HJ$2:HJ$43)</f>
        <v>11</v>
      </c>
      <c r="HL2">
        <f>LOOKUP(HK2,'Population Data'!$B$2:$B$43,'Population Data'!$D$2:$D$43)</f>
        <v>3.24</v>
      </c>
      <c r="HN2">
        <f aca="true" ca="1" t="shared" si="55" ref="HN2:HN43">RAND()</f>
        <v>0.6049821413063469</v>
      </c>
      <c r="HO2">
        <f>RANK(HN2,HN$2:HN$43)</f>
        <v>17</v>
      </c>
      <c r="HP2">
        <f>LOOKUP(HO2,'Population Data'!$B$2:$B$43,'Population Data'!$D$2:$D$43)</f>
        <v>4.8</v>
      </c>
      <c r="HR2">
        <f aca="true" ca="1" t="shared" si="56" ref="HR2:HR43">RAND()</f>
        <v>0.4616406310488862</v>
      </c>
      <c r="HS2">
        <f>RANK(HR2,HR$2:HR$43)</f>
        <v>25</v>
      </c>
      <c r="HT2">
        <f>LOOKUP(HS2,'Population Data'!$B$2:$B$43,'Population Data'!$D$2:$D$43)</f>
        <v>2.73</v>
      </c>
      <c r="HV2">
        <f aca="true" ca="1" t="shared" si="57" ref="HV2:HV43">RAND()</f>
        <v>0.5516120182040711</v>
      </c>
      <c r="HW2">
        <f>RANK(HV2,HV$2:HV$43)</f>
        <v>17</v>
      </c>
      <c r="HX2">
        <f>LOOKUP(HW2,'Population Data'!$B$2:$B$43,'Population Data'!$D$2:$D$43)</f>
        <v>4.8</v>
      </c>
      <c r="HZ2">
        <f aca="true" ca="1" t="shared" si="58" ref="HZ2:HZ43">RAND()</f>
        <v>0.34339963974628285</v>
      </c>
      <c r="IA2">
        <f>RANK(HZ2,HZ$2:HZ$43)</f>
        <v>25</v>
      </c>
      <c r="IB2">
        <f>LOOKUP(IA2,'Population Data'!$B$2:$B$43,'Population Data'!$D$2:$D$43)</f>
        <v>2.73</v>
      </c>
      <c r="ID2">
        <f aca="true" ca="1" t="shared" si="59" ref="ID2:ID43">RAND()</f>
        <v>0.23923795103008927</v>
      </c>
      <c r="IE2">
        <f>RANK(ID2,ID$2:ID$43)</f>
        <v>30</v>
      </c>
      <c r="IF2">
        <f>LOOKUP(IE2,'Population Data'!$B$2:$B$43,'Population Data'!$D$2:$D$43)</f>
        <v>2.1</v>
      </c>
      <c r="IH2">
        <f aca="true" ca="1" t="shared" si="60" ref="IH2:IH43">RAND()</f>
        <v>0.4014017110192396</v>
      </c>
      <c r="II2">
        <f>RANK(IH2,IH$2:IH$43)</f>
        <v>24</v>
      </c>
      <c r="IJ2">
        <f>LOOKUP(II2,'Population Data'!$B$2:$B$43,'Population Data'!$D$2:$D$43)</f>
        <v>1.93</v>
      </c>
      <c r="IL2">
        <f aca="true" ca="1" t="shared" si="61" ref="IL2:IL43">RAND()</f>
        <v>0.18089440428876646</v>
      </c>
      <c r="IM2">
        <f>RANK(IL2,IL$2:IL$43)</f>
        <v>28</v>
      </c>
      <c r="IN2">
        <f>LOOKUP(IM2,'Population Data'!$B$2:$B$43,'Population Data'!$D$2:$D$43)</f>
        <v>2.26</v>
      </c>
      <c r="IP2">
        <f aca="true" ca="1" t="shared" si="62" ref="IP2:IP43">RAND()</f>
        <v>0.3342431800835949</v>
      </c>
      <c r="IQ2">
        <f>RANK(IP2,IP$2:IP$43)</f>
        <v>25</v>
      </c>
      <c r="IR2">
        <f>LOOKUP(IQ2,'Population Data'!$B$2:$B$43,'Population Data'!$D$2:$D$43)</f>
        <v>2.73</v>
      </c>
    </row>
    <row r="3" spans="1:252" ht="15.75">
      <c r="A3">
        <v>2</v>
      </c>
      <c r="B3">
        <f ca="1" t="shared" si="0"/>
        <v>0.8423759488703045</v>
      </c>
      <c r="C3">
        <f aca="true" t="shared" si="63" ref="C3:C43">RANK(B3,B$2:B$43)</f>
        <v>10</v>
      </c>
      <c r="D3">
        <f>LOOKUP(C3,'Population Data'!$B$2:$B$43,'Population Data'!$D$2:$D$43)</f>
        <v>3.73</v>
      </c>
      <c r="F3">
        <f ca="1" t="shared" si="1"/>
        <v>0.22701856766735495</v>
      </c>
      <c r="G3">
        <f aca="true" t="shared" si="64" ref="G3:G43">RANK(F3,F$2:F$43)</f>
        <v>31</v>
      </c>
      <c r="H3">
        <f>LOOKUP(G3,'Population Data'!$B$2:$B$43,'Population Data'!$D$2:$D$43)</f>
        <v>2.54</v>
      </c>
      <c r="J3">
        <f ca="1" t="shared" si="2"/>
        <v>0.9910663604946223</v>
      </c>
      <c r="K3">
        <f aca="true" t="shared" si="65" ref="K3:K43">RANK(J3,J$2:J$43)</f>
        <v>1</v>
      </c>
      <c r="L3">
        <f>LOOKUP(K3,'Population Data'!$B$2:$B$43,'Population Data'!$D$2:$D$43)</f>
        <v>13.2</v>
      </c>
      <c r="N3">
        <f ca="1" t="shared" si="3"/>
        <v>0.9871296312619056</v>
      </c>
      <c r="O3">
        <f aca="true" t="shared" si="66" ref="O3:O43">RANK(N3,N$2:N$43)</f>
        <v>2</v>
      </c>
      <c r="P3">
        <f>LOOKUP(O3,'Population Data'!$B$2:$B$43,'Population Data'!$D$2:$D$43)</f>
        <v>10.31</v>
      </c>
      <c r="R3">
        <f ca="1" t="shared" si="4"/>
        <v>0.8999137118008634</v>
      </c>
      <c r="S3">
        <f aca="true" t="shared" si="67" ref="S3:S43">RANK(R3,R$2:R$43)</f>
        <v>6</v>
      </c>
      <c r="T3">
        <f>LOOKUP(S3,'Population Data'!$B$2:$B$43,'Population Data'!$D$2:$D$43)</f>
        <v>7.64</v>
      </c>
      <c r="V3">
        <f ca="1" t="shared" si="5"/>
        <v>0.5137780094008374</v>
      </c>
      <c r="W3">
        <f aca="true" t="shared" si="68" ref="W3:W43">RANK(V3,V$2:V$43)</f>
        <v>18</v>
      </c>
      <c r="X3">
        <f>LOOKUP(W3,'Population Data'!$B$2:$B$43,'Population Data'!$D$2:$D$43)</f>
        <v>4.36</v>
      </c>
      <c r="Z3">
        <f ca="1" t="shared" si="6"/>
        <v>0.07926734798689827</v>
      </c>
      <c r="AA3">
        <f aca="true" t="shared" si="69" ref="AA3:AA43">RANK(Z3,Z$2:Z$43)</f>
        <v>39</v>
      </c>
      <c r="AB3">
        <f>LOOKUP(AA3,'Population Data'!$B$2:$B$43,'Population Data'!$D$2:$D$43)</f>
        <v>2.46</v>
      </c>
      <c r="AD3">
        <f ca="1" t="shared" si="7"/>
        <v>0.753789203518581</v>
      </c>
      <c r="AE3">
        <f aca="true" t="shared" si="70" ref="AE3:AE43">RANK(AD3,AD$2:AD$43)</f>
        <v>10</v>
      </c>
      <c r="AF3">
        <f>LOOKUP(AE3,'Population Data'!$B$2:$B$43,'Population Data'!$D$2:$D$43)</f>
        <v>3.73</v>
      </c>
      <c r="AH3">
        <f ca="1" t="shared" si="8"/>
        <v>0.501399313418004</v>
      </c>
      <c r="AI3">
        <f aca="true" t="shared" si="71" ref="AI3:AI43">RANK(AH3,AH$2:AH$43)</f>
        <v>18</v>
      </c>
      <c r="AJ3">
        <f>LOOKUP(AI3,'Population Data'!$B$2:$B$43,'Population Data'!$D$2:$D$43)</f>
        <v>4.36</v>
      </c>
      <c r="AL3">
        <f ca="1" t="shared" si="9"/>
        <v>0.03939002957277715</v>
      </c>
      <c r="AM3">
        <f aca="true" t="shared" si="72" ref="AM3:AM43">RANK(AL3,AL$2:AL$43)</f>
        <v>40</v>
      </c>
      <c r="AN3">
        <f>LOOKUP(AM3,'Population Data'!$B$2:$B$43,'Population Data'!$D$2:$D$43)</f>
        <v>2.54</v>
      </c>
      <c r="AP3">
        <f ca="1" t="shared" si="10"/>
        <v>0.7908274345427235</v>
      </c>
      <c r="AQ3">
        <f aca="true" t="shared" si="73" ref="AQ3:AQ43">RANK(AP3,AP$2:AP$43)</f>
        <v>10</v>
      </c>
      <c r="AR3">
        <f>LOOKUP(AQ3,'Population Data'!$B$2:$B$43,'Population Data'!$D$2:$D$43)</f>
        <v>3.73</v>
      </c>
      <c r="AT3">
        <f ca="1" t="shared" si="11"/>
        <v>0.6083560435908837</v>
      </c>
      <c r="AU3">
        <f aca="true" t="shared" si="74" ref="AU3:AU43">RANK(AT3,AT$2:AT$43)</f>
        <v>14</v>
      </c>
      <c r="AV3">
        <f>LOOKUP(AU3,'Population Data'!$B$2:$B$43,'Population Data'!$D$2:$D$43)</f>
        <v>3.9</v>
      </c>
      <c r="AX3">
        <f ca="1" t="shared" si="12"/>
        <v>0.5897140051522254</v>
      </c>
      <c r="AY3">
        <f aca="true" t="shared" si="75" ref="AY3:AY43">RANK(AX3,AX$2:AX$43)</f>
        <v>18</v>
      </c>
      <c r="AZ3">
        <f>LOOKUP(AY3,'Population Data'!$B$2:$B$43,'Population Data'!$D$2:$D$43)</f>
        <v>4.36</v>
      </c>
      <c r="BB3">
        <f ca="1" t="shared" si="13"/>
        <v>0.49886345463739734</v>
      </c>
      <c r="BC3">
        <f aca="true" t="shared" si="76" ref="BC3:BC43">RANK(BB3,BB$2:BB$43)</f>
        <v>16</v>
      </c>
      <c r="BD3">
        <f>LOOKUP(BC3,'Population Data'!$B$2:$B$43,'Population Data'!$D$2:$D$43)</f>
        <v>3.97</v>
      </c>
      <c r="BF3">
        <f ca="1" t="shared" si="14"/>
        <v>0.5933086435542408</v>
      </c>
      <c r="BG3">
        <f aca="true" t="shared" si="77" ref="BG3:BG43">RANK(BF3,BF$2:BF$43)</f>
        <v>17</v>
      </c>
      <c r="BH3">
        <f>LOOKUP(BG3,'Population Data'!$B$2:$B$43,'Population Data'!$D$2:$D$43)</f>
        <v>4.8</v>
      </c>
      <c r="BJ3">
        <f ca="1" t="shared" si="15"/>
        <v>0.3757974561274362</v>
      </c>
      <c r="BK3">
        <f aca="true" t="shared" si="78" ref="BK3:BK43">RANK(BJ3,BJ$2:BJ$43)</f>
        <v>31</v>
      </c>
      <c r="BL3">
        <f>LOOKUP(BK3,'Population Data'!$B$2:$B$43,'Population Data'!$D$2:$D$43)</f>
        <v>2.54</v>
      </c>
      <c r="BN3">
        <f ca="1" t="shared" si="16"/>
        <v>0.8650403180482706</v>
      </c>
      <c r="BO3">
        <f aca="true" t="shared" si="79" ref="BO3:BO43">RANK(BN3,BN$2:BN$43)</f>
        <v>6</v>
      </c>
      <c r="BP3">
        <f>LOOKUP(BO3,'Population Data'!$B$2:$B$43,'Population Data'!$D$2:$D$43)</f>
        <v>7.64</v>
      </c>
      <c r="BR3">
        <f ca="1" t="shared" si="17"/>
        <v>0.02148323172306965</v>
      </c>
      <c r="BS3">
        <f aca="true" t="shared" si="80" ref="BS3:BS43">RANK(BR3,BR$2:BR$43)</f>
        <v>39</v>
      </c>
      <c r="BT3">
        <f>LOOKUP(BS3,'Population Data'!$B$2:$B$43,'Population Data'!$D$2:$D$43)</f>
        <v>2.46</v>
      </c>
      <c r="BV3">
        <f ca="1" t="shared" si="18"/>
        <v>0.5107389778098295</v>
      </c>
      <c r="BW3">
        <f aca="true" t="shared" si="81" ref="BW3:BW43">RANK(BV3,BV$2:BV$43)</f>
        <v>22</v>
      </c>
      <c r="BX3">
        <f>LOOKUP(BW3,'Population Data'!$B$2:$B$43,'Population Data'!$D$2:$D$43)</f>
        <v>2.42</v>
      </c>
      <c r="BZ3">
        <f ca="1" t="shared" si="19"/>
        <v>0.1391778560743424</v>
      </c>
      <c r="CA3">
        <f aca="true" t="shared" si="82" ref="CA3:CA43">RANK(BZ3,BZ$2:BZ$43)</f>
        <v>36</v>
      </c>
      <c r="CB3">
        <f>LOOKUP(CA3,'Population Data'!$B$2:$B$43,'Population Data'!$D$2:$D$43)</f>
        <v>2.38</v>
      </c>
      <c r="CD3">
        <f ca="1" t="shared" si="20"/>
        <v>0.3868767482097627</v>
      </c>
      <c r="CE3">
        <f aca="true" t="shared" si="83" ref="CE3:CE43">RANK(CD3,CD$2:CD$43)</f>
        <v>26</v>
      </c>
      <c r="CF3">
        <f>LOOKUP(CE3,'Population Data'!$B$2:$B$43,'Population Data'!$D$2:$D$43)</f>
        <v>3.15</v>
      </c>
      <c r="CH3">
        <f ca="1" t="shared" si="21"/>
        <v>0.5001783063979934</v>
      </c>
      <c r="CI3">
        <f aca="true" t="shared" si="84" ref="CI3:CI43">RANK(CH3,CH$2:CH$43)</f>
        <v>23</v>
      </c>
      <c r="CJ3">
        <f>LOOKUP(CI3,'Population Data'!$B$2:$B$43,'Population Data'!$D$2:$D$43)</f>
        <v>2.66</v>
      </c>
      <c r="CL3">
        <f ca="1" t="shared" si="22"/>
        <v>0.577082742468481</v>
      </c>
      <c r="CM3">
        <f aca="true" t="shared" si="85" ref="CM3:CM43">RANK(CL3,CL$2:CL$43)</f>
        <v>13</v>
      </c>
      <c r="CN3">
        <f>LOOKUP(CM3,'Population Data'!$B$2:$B$43,'Population Data'!$D$2:$D$43)</f>
        <v>3.95</v>
      </c>
      <c r="CP3">
        <f ca="1" t="shared" si="23"/>
        <v>0.9126603429532407</v>
      </c>
      <c r="CQ3">
        <f aca="true" t="shared" si="86" ref="CQ3:CQ43">RANK(CP3,CP$2:CP$43)</f>
        <v>6</v>
      </c>
      <c r="CR3">
        <f>LOOKUP(CQ3,'Population Data'!$B$2:$B$43,'Population Data'!$D$2:$D$43)</f>
        <v>7.64</v>
      </c>
      <c r="CT3">
        <f ca="1" t="shared" si="24"/>
        <v>0.7484941324064972</v>
      </c>
      <c r="CU3">
        <f aca="true" t="shared" si="87" ref="CU3:CU43">RANK(CT3,CT$2:CT$43)</f>
        <v>10</v>
      </c>
      <c r="CV3">
        <f>LOOKUP(CU3,'Population Data'!$B$2:$B$43,'Population Data'!$D$2:$D$43)</f>
        <v>3.73</v>
      </c>
      <c r="CX3">
        <f ca="1" t="shared" si="25"/>
        <v>0.29108496209622203</v>
      </c>
      <c r="CY3">
        <f aca="true" t="shared" si="88" ref="CY3:CY43">RANK(CX3,CX$2:CX$43)</f>
        <v>32</v>
      </c>
      <c r="CZ3">
        <f>LOOKUP(CY3,'Population Data'!$B$2:$B$43,'Population Data'!$D$2:$D$43)</f>
        <v>2.73</v>
      </c>
      <c r="DB3">
        <f ca="1" t="shared" si="26"/>
        <v>0.15856634877696574</v>
      </c>
      <c r="DC3">
        <f aca="true" t="shared" si="89" ref="DC3:DC43">RANK(DB3,DB$2:DB$43)</f>
        <v>31</v>
      </c>
      <c r="DD3">
        <f>LOOKUP(DC3,'Population Data'!$B$2:$B$43,'Population Data'!$D$2:$D$43)</f>
        <v>2.54</v>
      </c>
      <c r="DF3">
        <f ca="1" t="shared" si="27"/>
        <v>0.04779567346439739</v>
      </c>
      <c r="DG3">
        <f aca="true" t="shared" si="90" ref="DG3:DG43">RANK(DF3,DF$2:DF$43)</f>
        <v>42</v>
      </c>
      <c r="DH3">
        <f>LOOKUP(DG3,'Population Data'!$B$2:$B$43,'Population Data'!$D$2:$D$43)</f>
        <v>2.25</v>
      </c>
      <c r="DJ3">
        <f ca="1" t="shared" si="28"/>
        <v>0.9326731139630011</v>
      </c>
      <c r="DK3">
        <f aca="true" t="shared" si="91" ref="DK3:DK43">RANK(DJ3,DJ$2:DJ$43)</f>
        <v>5</v>
      </c>
      <c r="DL3">
        <f>LOOKUP(DK3,'Population Data'!$B$2:$B$43,'Population Data'!$D$2:$D$43)</f>
        <v>13.2</v>
      </c>
      <c r="DN3">
        <f ca="1" t="shared" si="29"/>
        <v>0.5304362648542575</v>
      </c>
      <c r="DO3">
        <f aca="true" t="shared" si="92" ref="DO3:DO43">RANK(DN3,DN$2:DN$43)</f>
        <v>24</v>
      </c>
      <c r="DP3">
        <f>LOOKUP(DO3,'Population Data'!$B$2:$B$43,'Population Data'!$D$2:$D$43)</f>
        <v>1.93</v>
      </c>
      <c r="DR3">
        <f ca="1" t="shared" si="30"/>
        <v>0.4024544087596349</v>
      </c>
      <c r="DS3">
        <f aca="true" t="shared" si="93" ref="DS3:DS43">RANK(DR3,DR$2:DR$43)</f>
        <v>26</v>
      </c>
      <c r="DT3">
        <f>LOOKUP(DS3,'Population Data'!$B$2:$B$43,'Population Data'!$D$2:$D$43)</f>
        <v>3.15</v>
      </c>
      <c r="DV3">
        <f ca="1" t="shared" si="31"/>
        <v>0.8491500631017838</v>
      </c>
      <c r="DW3">
        <f aca="true" t="shared" si="94" ref="DW3:DW43">RANK(DV3,DV$2:DV$43)</f>
        <v>4</v>
      </c>
      <c r="DX3">
        <f>LOOKUP(DW3,'Population Data'!$B$2:$B$43,'Population Data'!$D$2:$D$43)</f>
        <v>11.6</v>
      </c>
      <c r="DZ3">
        <f ca="1" t="shared" si="32"/>
        <v>0.19844238472680176</v>
      </c>
      <c r="EA3">
        <f aca="true" t="shared" si="95" ref="EA3:EA43">RANK(DZ3,DZ$2:DZ$43)</f>
        <v>31</v>
      </c>
      <c r="EB3">
        <f>LOOKUP(EA3,'Population Data'!$B$2:$B$43,'Population Data'!$D$2:$D$43)</f>
        <v>2.54</v>
      </c>
      <c r="ED3">
        <f ca="1" t="shared" si="33"/>
        <v>0.6466120627006617</v>
      </c>
      <c r="EE3">
        <f aca="true" t="shared" si="96" ref="EE3:EE43">RANK(ED3,ED$2:ED$43)</f>
        <v>12</v>
      </c>
      <c r="EF3">
        <f>LOOKUP(EE3,'Population Data'!$B$2:$B$43,'Population Data'!$D$2:$D$43)</f>
        <v>3.49</v>
      </c>
      <c r="EH3">
        <f ca="1" t="shared" si="34"/>
        <v>0.004558846385329773</v>
      </c>
      <c r="EI3">
        <f aca="true" t="shared" si="97" ref="EI3:EI43">RANK(EH3,EH$2:EH$43)</f>
        <v>42</v>
      </c>
      <c r="EJ3">
        <f>LOOKUP(EI3,'Population Data'!$B$2:$B$43,'Population Data'!$D$2:$D$43)</f>
        <v>2.25</v>
      </c>
      <c r="EL3">
        <f ca="1" t="shared" si="35"/>
        <v>0.7190401281209277</v>
      </c>
      <c r="EM3">
        <f aca="true" t="shared" si="98" ref="EM3:EM43">RANK(EL3,EL$2:EL$43)</f>
        <v>12</v>
      </c>
      <c r="EN3">
        <f>LOOKUP(EM3,'Population Data'!$B$2:$B$43,'Population Data'!$D$2:$D$43)</f>
        <v>3.49</v>
      </c>
      <c r="EP3">
        <f ca="1" t="shared" si="36"/>
        <v>0.5292348215599715</v>
      </c>
      <c r="EQ3">
        <f aca="true" t="shared" si="99" ref="EQ3:EQ43">RANK(EP3,EP$2:EP$43)</f>
        <v>17</v>
      </c>
      <c r="ER3">
        <f>LOOKUP(EQ3,'Population Data'!$B$2:$B$43,'Population Data'!$D$2:$D$43)</f>
        <v>4.8</v>
      </c>
      <c r="ET3">
        <f ca="1" t="shared" si="37"/>
        <v>0.9817607803574282</v>
      </c>
      <c r="EU3">
        <f aca="true" t="shared" si="100" ref="EU3:EU43">RANK(ET3,ET$2:ET$43)</f>
        <v>2</v>
      </c>
      <c r="EV3">
        <f>LOOKUP(EU3,'Population Data'!$B$2:$B$43,'Population Data'!$D$2:$D$43)</f>
        <v>10.31</v>
      </c>
      <c r="EX3">
        <f ca="1" t="shared" si="38"/>
        <v>0.6041684740111329</v>
      </c>
      <c r="EY3">
        <f aca="true" t="shared" si="101" ref="EY3:EY43">RANK(EX3,EX$2:EX$43)</f>
        <v>21</v>
      </c>
      <c r="EZ3">
        <f>LOOKUP(EY3,'Population Data'!$B$2:$B$43,'Population Data'!$D$2:$D$43)</f>
        <v>4.41</v>
      </c>
      <c r="FB3">
        <f ca="1" t="shared" si="39"/>
        <v>0.8535895016326207</v>
      </c>
      <c r="FC3">
        <f aca="true" t="shared" si="102" ref="FC3:FC43">RANK(FB3,FB$2:FB$43)</f>
        <v>8</v>
      </c>
      <c r="FD3">
        <f>LOOKUP(FC3,'Population Data'!$B$2:$B$43,'Population Data'!$D$2:$D$43)</f>
        <v>3.22</v>
      </c>
      <c r="FF3">
        <f ca="1" t="shared" si="40"/>
        <v>0.34629403836209083</v>
      </c>
      <c r="FG3">
        <f aca="true" t="shared" si="103" ref="FG3:FG43">RANK(FF3,FF$2:FF$43)</f>
        <v>32</v>
      </c>
      <c r="FH3">
        <f>LOOKUP(FG3,'Population Data'!$B$2:$B$43,'Population Data'!$D$2:$D$43)</f>
        <v>2.73</v>
      </c>
      <c r="FJ3">
        <f ca="1" t="shared" si="41"/>
        <v>0.4609775410838872</v>
      </c>
      <c r="FK3">
        <f aca="true" t="shared" si="104" ref="FK3:FK43">RANK(FJ3,FJ$2:FJ$43)</f>
        <v>25</v>
      </c>
      <c r="FL3">
        <f>LOOKUP(FK3,'Population Data'!$B$2:$B$43,'Population Data'!$D$2:$D$43)</f>
        <v>2.73</v>
      </c>
      <c r="FN3">
        <f ca="1" t="shared" si="42"/>
        <v>0.8361671064266109</v>
      </c>
      <c r="FO3">
        <f aca="true" t="shared" si="105" ref="FO3:FO43">RANK(FN3,FN$2:FN$43)</f>
        <v>11</v>
      </c>
      <c r="FP3">
        <f>LOOKUP(FO3,'Population Data'!$B$2:$B$43,'Population Data'!$D$2:$D$43)</f>
        <v>3.24</v>
      </c>
      <c r="FR3">
        <f ca="1" t="shared" si="43"/>
        <v>0.18946582676570922</v>
      </c>
      <c r="FS3">
        <f aca="true" t="shared" si="106" ref="FS3:FS43">RANK(FR3,FR$2:FR$43)</f>
        <v>34</v>
      </c>
      <c r="FT3">
        <f>LOOKUP(FS3,'Population Data'!$B$2:$B$43,'Population Data'!$D$2:$D$43)</f>
        <v>2.6</v>
      </c>
      <c r="FV3">
        <f ca="1" t="shared" si="44"/>
        <v>0.4749951774962028</v>
      </c>
      <c r="FW3">
        <f aca="true" t="shared" si="107" ref="FW3:FW43">RANK(FV3,FV$2:FV$43)</f>
        <v>26</v>
      </c>
      <c r="FX3">
        <f>LOOKUP(FW3,'Population Data'!$B$2:$B$43,'Population Data'!$D$2:$D$43)</f>
        <v>3.15</v>
      </c>
      <c r="FZ3">
        <f ca="1" t="shared" si="45"/>
        <v>0.42338227551651375</v>
      </c>
      <c r="GA3">
        <f aca="true" t="shared" si="108" ref="GA3:GA43">RANK(FZ3,FZ$2:FZ$43)</f>
        <v>26</v>
      </c>
      <c r="GB3">
        <f>LOOKUP(GA3,'Population Data'!$B$2:$B$43,'Population Data'!$D$2:$D$43)</f>
        <v>3.15</v>
      </c>
      <c r="GD3">
        <f ca="1" t="shared" si="46"/>
        <v>0.8137912967671888</v>
      </c>
      <c r="GE3">
        <f aca="true" t="shared" si="109" ref="GE3:GE43">RANK(GD3,GD$2:GD$43)</f>
        <v>11</v>
      </c>
      <c r="GF3">
        <f>LOOKUP(GE3,'Population Data'!$B$2:$B$43,'Population Data'!$D$2:$D$43)</f>
        <v>3.24</v>
      </c>
      <c r="GH3">
        <f ca="1" t="shared" si="47"/>
        <v>0.9746953848311525</v>
      </c>
      <c r="GI3">
        <f aca="true" t="shared" si="110" ref="GI3:GI43">RANK(GH3,GH$2:GH$43)</f>
        <v>2</v>
      </c>
      <c r="GJ3">
        <f>LOOKUP(GI3,'Population Data'!$B$2:$B$43,'Population Data'!$D$2:$D$43)</f>
        <v>10.31</v>
      </c>
      <c r="GL3">
        <f ca="1" t="shared" si="48"/>
        <v>0.510860054784929</v>
      </c>
      <c r="GM3">
        <f aca="true" t="shared" si="111" ref="GM3:GM43">RANK(GL3,GL$2:GL$43)</f>
        <v>25</v>
      </c>
      <c r="GN3">
        <f>LOOKUP(GM3,'Population Data'!$B$2:$B$43,'Population Data'!$D$2:$D$43)</f>
        <v>2.73</v>
      </c>
      <c r="GP3">
        <f ca="1" t="shared" si="49"/>
        <v>0.49281708520619794</v>
      </c>
      <c r="GQ3">
        <f aca="true" t="shared" si="112" ref="GQ3:GQ43">RANK(GP3,GP$2:GP$43)</f>
        <v>21</v>
      </c>
      <c r="GR3">
        <f>LOOKUP(GQ3,'Population Data'!$B$2:$B$43,'Population Data'!$D$2:$D$43)</f>
        <v>4.41</v>
      </c>
      <c r="GT3">
        <f ca="1" t="shared" si="50"/>
        <v>0.5099891492360464</v>
      </c>
      <c r="GU3">
        <f aca="true" t="shared" si="113" ref="GU3:GU43">RANK(GT3,GT$2:GT$43)</f>
        <v>20</v>
      </c>
      <c r="GV3">
        <f>LOOKUP(GU3,'Population Data'!$B$2:$B$43,'Population Data'!$D$2:$D$43)</f>
        <v>3.99</v>
      </c>
      <c r="GX3">
        <f ca="1" t="shared" si="51"/>
        <v>0.1409445997445723</v>
      </c>
      <c r="GY3">
        <f aca="true" t="shared" si="114" ref="GY3:GY43">RANK(GX3,GX$2:GX$43)</f>
        <v>39</v>
      </c>
      <c r="GZ3">
        <f>LOOKUP(GY3,'Population Data'!$B$2:$B$43,'Population Data'!$D$2:$D$43)</f>
        <v>2.46</v>
      </c>
      <c r="HB3">
        <f ca="1" t="shared" si="52"/>
        <v>0.5624652889610006</v>
      </c>
      <c r="HC3">
        <f aca="true" t="shared" si="115" ref="HC3:HC43">RANK(HB3,HB$2:HB$43)</f>
        <v>23</v>
      </c>
      <c r="HD3">
        <f>LOOKUP(HC3,'Population Data'!$B$2:$B$43,'Population Data'!$D$2:$D$43)</f>
        <v>2.66</v>
      </c>
      <c r="HF3">
        <f ca="1" t="shared" si="53"/>
        <v>0.2598440971240803</v>
      </c>
      <c r="HG3">
        <f aca="true" t="shared" si="116" ref="HG3:HG43">RANK(HF3,HF$2:HF$43)</f>
        <v>32</v>
      </c>
      <c r="HH3">
        <f>LOOKUP(HG3,'Population Data'!$B$2:$B$43,'Population Data'!$D$2:$D$43)</f>
        <v>2.73</v>
      </c>
      <c r="HJ3">
        <f ca="1" t="shared" si="54"/>
        <v>0.24942743820407276</v>
      </c>
      <c r="HK3">
        <f aca="true" t="shared" si="117" ref="HK3:HK43">RANK(HJ3,HJ$2:HJ$43)</f>
        <v>30</v>
      </c>
      <c r="HL3">
        <f>LOOKUP(HK3,'Population Data'!$B$2:$B$43,'Population Data'!$D$2:$D$43)</f>
        <v>2.1</v>
      </c>
      <c r="HN3">
        <f ca="1" t="shared" si="55"/>
        <v>0.507099240241742</v>
      </c>
      <c r="HO3">
        <f aca="true" t="shared" si="118" ref="HO3:HO43">RANK(HN3,HN$2:HN$43)</f>
        <v>23</v>
      </c>
      <c r="HP3">
        <f>LOOKUP(HO3,'Population Data'!$B$2:$B$43,'Population Data'!$D$2:$D$43)</f>
        <v>2.66</v>
      </c>
      <c r="HR3">
        <f ca="1" t="shared" si="56"/>
        <v>0.27274275529232483</v>
      </c>
      <c r="HS3">
        <f aca="true" t="shared" si="119" ref="HS3:HS43">RANK(HR3,HR$2:HR$43)</f>
        <v>30</v>
      </c>
      <c r="HT3">
        <f>LOOKUP(HS3,'Population Data'!$B$2:$B$43,'Population Data'!$D$2:$D$43)</f>
        <v>2.1</v>
      </c>
      <c r="HV3">
        <f ca="1" t="shared" si="57"/>
        <v>0.4414045793162119</v>
      </c>
      <c r="HW3">
        <f aca="true" t="shared" si="120" ref="HW3:HW43">RANK(HV3,HV$2:HV$43)</f>
        <v>20</v>
      </c>
      <c r="HX3">
        <f>LOOKUP(HW3,'Population Data'!$B$2:$B$43,'Population Data'!$D$2:$D$43)</f>
        <v>3.99</v>
      </c>
      <c r="HZ3">
        <f ca="1" t="shared" si="58"/>
        <v>0.8474804628056202</v>
      </c>
      <c r="IA3">
        <f aca="true" t="shared" si="121" ref="IA3:IA43">RANK(HZ3,HZ$2:HZ$43)</f>
        <v>5</v>
      </c>
      <c r="IB3">
        <f>LOOKUP(IA3,'Population Data'!$B$2:$B$43,'Population Data'!$D$2:$D$43)</f>
        <v>13.2</v>
      </c>
      <c r="ID3">
        <f ca="1" t="shared" si="59"/>
        <v>0.002550420099713624</v>
      </c>
      <c r="IE3">
        <f aca="true" t="shared" si="122" ref="IE3:IE43">RANK(ID3,ID$2:ID$43)</f>
        <v>42</v>
      </c>
      <c r="IF3">
        <f>LOOKUP(IE3,'Population Data'!$B$2:$B$43,'Population Data'!$D$2:$D$43)</f>
        <v>2.25</v>
      </c>
      <c r="IH3">
        <f ca="1" t="shared" si="60"/>
        <v>0.3795569262308899</v>
      </c>
      <c r="II3">
        <f aca="true" t="shared" si="123" ref="II3:II43">RANK(IH3,IH$2:IH$43)</f>
        <v>25</v>
      </c>
      <c r="IJ3">
        <f>LOOKUP(II3,'Population Data'!$B$2:$B$43,'Population Data'!$D$2:$D$43)</f>
        <v>2.73</v>
      </c>
      <c r="IL3">
        <f ca="1" t="shared" si="61"/>
        <v>0.3445627200318364</v>
      </c>
      <c r="IM3">
        <f aca="true" t="shared" si="124" ref="IM3:IM43">RANK(IL3,IL$2:IL$43)</f>
        <v>21</v>
      </c>
      <c r="IN3">
        <f>LOOKUP(IM3,'Population Data'!$B$2:$B$43,'Population Data'!$D$2:$D$43)</f>
        <v>4.41</v>
      </c>
      <c r="IP3">
        <f ca="1" t="shared" si="62"/>
        <v>0.8508159171880649</v>
      </c>
      <c r="IQ3">
        <f aca="true" t="shared" si="125" ref="IQ3:IQ43">RANK(IP3,IP$2:IP$43)</f>
        <v>4</v>
      </c>
      <c r="IR3">
        <f>LOOKUP(IQ3,'Population Data'!$B$2:$B$43,'Population Data'!$D$2:$D$43)</f>
        <v>11.6</v>
      </c>
    </row>
    <row r="4" spans="1:252" ht="15.75">
      <c r="A4">
        <v>3</v>
      </c>
      <c r="B4">
        <f ca="1" t="shared" si="0"/>
        <v>0.14565822502798653</v>
      </c>
      <c r="C4">
        <f t="shared" si="63"/>
        <v>37</v>
      </c>
      <c r="D4">
        <f>LOOKUP(C4,'Population Data'!$B$2:$B$43,'Population Data'!$D$2:$D$43)</f>
        <v>2.54</v>
      </c>
      <c r="F4">
        <f ca="1" t="shared" si="1"/>
        <v>0.2634765023508421</v>
      </c>
      <c r="G4">
        <f t="shared" si="64"/>
        <v>30</v>
      </c>
      <c r="H4">
        <f>LOOKUP(G4,'Population Data'!$B$2:$B$43,'Population Data'!$D$2:$D$43)</f>
        <v>2.1</v>
      </c>
      <c r="J4">
        <f ca="1" t="shared" si="2"/>
        <v>0.9465391263743571</v>
      </c>
      <c r="K4">
        <f t="shared" si="65"/>
        <v>3</v>
      </c>
      <c r="L4">
        <f>LOOKUP(K4,'Population Data'!$B$2:$B$43,'Population Data'!$D$2:$D$43)</f>
        <v>10.49</v>
      </c>
      <c r="N4">
        <f ca="1" t="shared" si="3"/>
        <v>0.9900243064290911</v>
      </c>
      <c r="O4">
        <f t="shared" si="66"/>
        <v>1</v>
      </c>
      <c r="P4">
        <f>LOOKUP(O4,'Population Data'!$B$2:$B$43,'Population Data'!$D$2:$D$43)</f>
        <v>13.2</v>
      </c>
      <c r="R4">
        <f ca="1" t="shared" si="4"/>
        <v>0.40207981842485796</v>
      </c>
      <c r="S4">
        <f t="shared" si="67"/>
        <v>26</v>
      </c>
      <c r="T4">
        <f>LOOKUP(S4,'Population Data'!$B$2:$B$43,'Population Data'!$D$2:$D$43)</f>
        <v>3.15</v>
      </c>
      <c r="V4">
        <f ca="1" t="shared" si="5"/>
        <v>0.2557042696118308</v>
      </c>
      <c r="W4">
        <f t="shared" si="68"/>
        <v>29</v>
      </c>
      <c r="X4">
        <f>LOOKUP(W4,'Population Data'!$B$2:$B$43,'Population Data'!$D$2:$D$43)</f>
        <v>2.84</v>
      </c>
      <c r="Z4">
        <f ca="1" t="shared" si="6"/>
        <v>0.42027928247459145</v>
      </c>
      <c r="AA4">
        <f t="shared" si="69"/>
        <v>24</v>
      </c>
      <c r="AB4">
        <f>LOOKUP(AA4,'Population Data'!$B$2:$B$43,'Population Data'!$D$2:$D$43)</f>
        <v>1.93</v>
      </c>
      <c r="AD4">
        <f ca="1" t="shared" si="7"/>
        <v>0.9211495596668149</v>
      </c>
      <c r="AE4">
        <f t="shared" si="70"/>
        <v>4</v>
      </c>
      <c r="AF4">
        <f>LOOKUP(AE4,'Population Data'!$B$2:$B$43,'Population Data'!$D$2:$D$43)</f>
        <v>11.6</v>
      </c>
      <c r="AH4">
        <f ca="1" t="shared" si="8"/>
        <v>0.7089866718460793</v>
      </c>
      <c r="AI4">
        <f t="shared" si="71"/>
        <v>12</v>
      </c>
      <c r="AJ4">
        <f>LOOKUP(AI4,'Population Data'!$B$2:$B$43,'Population Data'!$D$2:$D$43)</f>
        <v>3.49</v>
      </c>
      <c r="AL4">
        <f ca="1" t="shared" si="9"/>
        <v>0.6281300180224524</v>
      </c>
      <c r="AM4">
        <f t="shared" si="72"/>
        <v>17</v>
      </c>
      <c r="AN4">
        <f>LOOKUP(AM4,'Population Data'!$B$2:$B$43,'Population Data'!$D$2:$D$43)</f>
        <v>4.8</v>
      </c>
      <c r="AP4">
        <f ca="1" t="shared" si="10"/>
        <v>0.3551166090092128</v>
      </c>
      <c r="AQ4">
        <f t="shared" si="73"/>
        <v>30</v>
      </c>
      <c r="AR4">
        <f>LOOKUP(AQ4,'Population Data'!$B$2:$B$43,'Population Data'!$D$2:$D$43)</f>
        <v>2.1</v>
      </c>
      <c r="AT4">
        <f ca="1" t="shared" si="11"/>
        <v>0.37340232050240796</v>
      </c>
      <c r="AU4">
        <f t="shared" si="74"/>
        <v>24</v>
      </c>
      <c r="AV4">
        <f>LOOKUP(AU4,'Population Data'!$B$2:$B$43,'Population Data'!$D$2:$D$43)</f>
        <v>1.93</v>
      </c>
      <c r="AX4">
        <f ca="1" t="shared" si="12"/>
        <v>0.004832840190956755</v>
      </c>
      <c r="AY4">
        <f t="shared" si="75"/>
        <v>42</v>
      </c>
      <c r="AZ4">
        <f>LOOKUP(AY4,'Population Data'!$B$2:$B$43,'Population Data'!$D$2:$D$43)</f>
        <v>2.25</v>
      </c>
      <c r="BB4">
        <f ca="1" t="shared" si="13"/>
        <v>0.08185320642962202</v>
      </c>
      <c r="BC4">
        <f t="shared" si="76"/>
        <v>36</v>
      </c>
      <c r="BD4">
        <f>LOOKUP(BC4,'Population Data'!$B$2:$B$43,'Population Data'!$D$2:$D$43)</f>
        <v>2.38</v>
      </c>
      <c r="BF4">
        <f ca="1" t="shared" si="14"/>
        <v>0.20106959372397326</v>
      </c>
      <c r="BG4">
        <f t="shared" si="77"/>
        <v>37</v>
      </c>
      <c r="BH4">
        <f>LOOKUP(BG4,'Population Data'!$B$2:$B$43,'Population Data'!$D$2:$D$43)</f>
        <v>2.54</v>
      </c>
      <c r="BJ4">
        <f ca="1" t="shared" si="15"/>
        <v>0.03211108259450346</v>
      </c>
      <c r="BK4">
        <f t="shared" si="78"/>
        <v>42</v>
      </c>
      <c r="BL4">
        <f>LOOKUP(BK4,'Population Data'!$B$2:$B$43,'Population Data'!$D$2:$D$43)</f>
        <v>2.25</v>
      </c>
      <c r="BN4">
        <f ca="1" t="shared" si="16"/>
        <v>0.12155566780470639</v>
      </c>
      <c r="BO4">
        <f t="shared" si="79"/>
        <v>37</v>
      </c>
      <c r="BP4">
        <f>LOOKUP(BO4,'Population Data'!$B$2:$B$43,'Population Data'!$D$2:$D$43)</f>
        <v>2.54</v>
      </c>
      <c r="BR4">
        <f ca="1" t="shared" si="17"/>
        <v>0.1987709232046706</v>
      </c>
      <c r="BS4">
        <f t="shared" si="80"/>
        <v>29</v>
      </c>
      <c r="BT4">
        <f>LOOKUP(BS4,'Population Data'!$B$2:$B$43,'Population Data'!$D$2:$D$43)</f>
        <v>2.84</v>
      </c>
      <c r="BV4">
        <f ca="1" t="shared" si="18"/>
        <v>0.5623304639043019</v>
      </c>
      <c r="BW4">
        <f t="shared" si="81"/>
        <v>17</v>
      </c>
      <c r="BX4">
        <f>LOOKUP(BW4,'Population Data'!$B$2:$B$43,'Population Data'!$D$2:$D$43)</f>
        <v>4.8</v>
      </c>
      <c r="BZ4">
        <f ca="1" t="shared" si="19"/>
        <v>0.18026142005611356</v>
      </c>
      <c r="CA4">
        <f t="shared" si="82"/>
        <v>33</v>
      </c>
      <c r="CB4">
        <f>LOOKUP(CA4,'Population Data'!$B$2:$B$43,'Population Data'!$D$2:$D$43)</f>
        <v>2.15</v>
      </c>
      <c r="CD4">
        <f ca="1" t="shared" si="20"/>
        <v>0.8945295771426879</v>
      </c>
      <c r="CE4">
        <f t="shared" si="83"/>
        <v>4</v>
      </c>
      <c r="CF4">
        <f>LOOKUP(CE4,'Population Data'!$B$2:$B$43,'Population Data'!$D$2:$D$43)</f>
        <v>11.6</v>
      </c>
      <c r="CH4">
        <f ca="1" t="shared" si="21"/>
        <v>0.666614466413409</v>
      </c>
      <c r="CI4">
        <f t="shared" si="84"/>
        <v>14</v>
      </c>
      <c r="CJ4">
        <f>LOOKUP(CI4,'Population Data'!$B$2:$B$43,'Population Data'!$D$2:$D$43)</f>
        <v>3.9</v>
      </c>
      <c r="CL4">
        <f ca="1" t="shared" si="22"/>
        <v>0.1902346545021626</v>
      </c>
      <c r="CM4">
        <f t="shared" si="85"/>
        <v>31</v>
      </c>
      <c r="CN4">
        <f>LOOKUP(CM4,'Population Data'!$B$2:$B$43,'Population Data'!$D$2:$D$43)</f>
        <v>2.54</v>
      </c>
      <c r="CP4">
        <f ca="1" t="shared" si="23"/>
        <v>0.6991302639718211</v>
      </c>
      <c r="CQ4">
        <f t="shared" si="86"/>
        <v>14</v>
      </c>
      <c r="CR4">
        <f>LOOKUP(CQ4,'Population Data'!$B$2:$B$43,'Population Data'!$D$2:$D$43)</f>
        <v>3.9</v>
      </c>
      <c r="CT4">
        <f ca="1" t="shared" si="24"/>
        <v>0.8749362397402533</v>
      </c>
      <c r="CU4">
        <f t="shared" si="87"/>
        <v>4</v>
      </c>
      <c r="CV4">
        <f>LOOKUP(CU4,'Population Data'!$B$2:$B$43,'Population Data'!$D$2:$D$43)</f>
        <v>11.6</v>
      </c>
      <c r="CX4">
        <f ca="1" t="shared" si="25"/>
        <v>0.34313545588166705</v>
      </c>
      <c r="CY4">
        <f t="shared" si="88"/>
        <v>30</v>
      </c>
      <c r="CZ4">
        <f>LOOKUP(CY4,'Population Data'!$B$2:$B$43,'Population Data'!$D$2:$D$43)</f>
        <v>2.1</v>
      </c>
      <c r="DB4">
        <f ca="1" t="shared" si="26"/>
        <v>0.9795377044827838</v>
      </c>
      <c r="DC4">
        <f t="shared" si="89"/>
        <v>1</v>
      </c>
      <c r="DD4">
        <f>LOOKUP(DC4,'Population Data'!$B$2:$B$43,'Population Data'!$D$2:$D$43)</f>
        <v>13.2</v>
      </c>
      <c r="DF4">
        <f ca="1" t="shared" si="27"/>
        <v>0.17863389049974232</v>
      </c>
      <c r="DG4">
        <f t="shared" si="90"/>
        <v>38</v>
      </c>
      <c r="DH4">
        <f>LOOKUP(DG4,'Population Data'!$B$2:$B$43,'Population Data'!$D$2:$D$43)</f>
        <v>2.32</v>
      </c>
      <c r="DJ4">
        <f ca="1" t="shared" si="28"/>
        <v>0.576571991662402</v>
      </c>
      <c r="DK4">
        <f t="shared" si="91"/>
        <v>21</v>
      </c>
      <c r="DL4">
        <f>LOOKUP(DK4,'Population Data'!$B$2:$B$43,'Population Data'!$D$2:$D$43)</f>
        <v>4.41</v>
      </c>
      <c r="DN4">
        <f ca="1" t="shared" si="29"/>
        <v>0.3992036838946784</v>
      </c>
      <c r="DO4">
        <f t="shared" si="92"/>
        <v>28</v>
      </c>
      <c r="DP4">
        <f>LOOKUP(DO4,'Population Data'!$B$2:$B$43,'Population Data'!$D$2:$D$43)</f>
        <v>2.26</v>
      </c>
      <c r="DR4">
        <f ca="1" t="shared" si="30"/>
        <v>0.3108613570907379</v>
      </c>
      <c r="DS4">
        <f t="shared" si="93"/>
        <v>30</v>
      </c>
      <c r="DT4">
        <f>LOOKUP(DS4,'Population Data'!$B$2:$B$43,'Population Data'!$D$2:$D$43)</f>
        <v>2.1</v>
      </c>
      <c r="DV4">
        <f ca="1" t="shared" si="31"/>
        <v>0.7191298056083968</v>
      </c>
      <c r="DW4">
        <f t="shared" si="94"/>
        <v>11</v>
      </c>
      <c r="DX4">
        <f>LOOKUP(DW4,'Population Data'!$B$2:$B$43,'Population Data'!$D$2:$D$43)</f>
        <v>3.24</v>
      </c>
      <c r="DZ4">
        <f ca="1" t="shared" si="32"/>
        <v>0.7899092180166932</v>
      </c>
      <c r="EA4">
        <f t="shared" si="95"/>
        <v>9</v>
      </c>
      <c r="EB4">
        <f>LOOKUP(EA4,'Population Data'!$B$2:$B$43,'Population Data'!$D$2:$D$43)</f>
        <v>4.03</v>
      </c>
      <c r="ED4">
        <f ca="1" t="shared" si="33"/>
        <v>0.21067947774471696</v>
      </c>
      <c r="EE4">
        <f t="shared" si="96"/>
        <v>32</v>
      </c>
      <c r="EF4">
        <f>LOOKUP(EE4,'Population Data'!$B$2:$B$43,'Population Data'!$D$2:$D$43)</f>
        <v>2.73</v>
      </c>
      <c r="EH4">
        <f ca="1" t="shared" si="34"/>
        <v>0.22971169100621036</v>
      </c>
      <c r="EI4">
        <f t="shared" si="97"/>
        <v>34</v>
      </c>
      <c r="EJ4">
        <f>LOOKUP(EI4,'Population Data'!$B$2:$B$43,'Population Data'!$D$2:$D$43)</f>
        <v>2.6</v>
      </c>
      <c r="EL4">
        <f ca="1" t="shared" si="35"/>
        <v>0.2787771075187866</v>
      </c>
      <c r="EM4">
        <f t="shared" si="98"/>
        <v>31</v>
      </c>
      <c r="EN4">
        <f>LOOKUP(EM4,'Population Data'!$B$2:$B$43,'Population Data'!$D$2:$D$43)</f>
        <v>2.54</v>
      </c>
      <c r="EP4">
        <f ca="1" t="shared" si="36"/>
        <v>0.9819141252385316</v>
      </c>
      <c r="EQ4">
        <f t="shared" si="99"/>
        <v>1</v>
      </c>
      <c r="ER4">
        <f>LOOKUP(EQ4,'Population Data'!$B$2:$B$43,'Population Data'!$D$2:$D$43)</f>
        <v>13.2</v>
      </c>
      <c r="ET4">
        <f ca="1" t="shared" si="37"/>
        <v>0.1604379871679713</v>
      </c>
      <c r="EU4">
        <f t="shared" si="100"/>
        <v>37</v>
      </c>
      <c r="EV4">
        <f>LOOKUP(EU4,'Population Data'!$B$2:$B$43,'Population Data'!$D$2:$D$43)</f>
        <v>2.54</v>
      </c>
      <c r="EX4">
        <f ca="1" t="shared" si="38"/>
        <v>0.633322726324364</v>
      </c>
      <c r="EY4">
        <f t="shared" si="101"/>
        <v>19</v>
      </c>
      <c r="EZ4">
        <f>LOOKUP(EY4,'Population Data'!$B$2:$B$43,'Population Data'!$D$2:$D$43)</f>
        <v>3.93</v>
      </c>
      <c r="FB4">
        <f ca="1" t="shared" si="39"/>
        <v>0.1617582905409486</v>
      </c>
      <c r="FC4">
        <f t="shared" si="102"/>
        <v>39</v>
      </c>
      <c r="FD4">
        <f>LOOKUP(FC4,'Population Data'!$B$2:$B$43,'Population Data'!$D$2:$D$43)</f>
        <v>2.46</v>
      </c>
      <c r="FF4">
        <f ca="1" t="shared" si="40"/>
        <v>0.8795193913068936</v>
      </c>
      <c r="FG4">
        <f t="shared" si="103"/>
        <v>5</v>
      </c>
      <c r="FH4">
        <f>LOOKUP(FG4,'Population Data'!$B$2:$B$43,'Population Data'!$D$2:$D$43)</f>
        <v>13.2</v>
      </c>
      <c r="FJ4">
        <f ca="1" t="shared" si="41"/>
        <v>0.2655006493733778</v>
      </c>
      <c r="FK4">
        <f t="shared" si="104"/>
        <v>29</v>
      </c>
      <c r="FL4">
        <f>LOOKUP(FK4,'Population Data'!$B$2:$B$43,'Population Data'!$D$2:$D$43)</f>
        <v>2.84</v>
      </c>
      <c r="FN4">
        <f ca="1" t="shared" si="42"/>
        <v>0.9202379795580214</v>
      </c>
      <c r="FO4">
        <f t="shared" si="105"/>
        <v>6</v>
      </c>
      <c r="FP4">
        <f>LOOKUP(FO4,'Population Data'!$B$2:$B$43,'Population Data'!$D$2:$D$43)</f>
        <v>7.64</v>
      </c>
      <c r="FR4">
        <f ca="1" t="shared" si="43"/>
        <v>0.7447801109861439</v>
      </c>
      <c r="FS4">
        <f t="shared" si="106"/>
        <v>14</v>
      </c>
      <c r="FT4">
        <f>LOOKUP(FS4,'Population Data'!$B$2:$B$43,'Population Data'!$D$2:$D$43)</f>
        <v>3.9</v>
      </c>
      <c r="FV4">
        <f ca="1" t="shared" si="44"/>
        <v>0.18818239955781635</v>
      </c>
      <c r="FW4">
        <f t="shared" si="107"/>
        <v>35</v>
      </c>
      <c r="FX4">
        <f>LOOKUP(FW4,'Population Data'!$B$2:$B$43,'Population Data'!$D$2:$D$43)</f>
        <v>2.31</v>
      </c>
      <c r="FZ4">
        <f ca="1" t="shared" si="45"/>
        <v>0.11199740737642427</v>
      </c>
      <c r="GA4">
        <f t="shared" si="108"/>
        <v>40</v>
      </c>
      <c r="GB4">
        <f>LOOKUP(GA4,'Population Data'!$B$2:$B$43,'Population Data'!$D$2:$D$43)</f>
        <v>2.54</v>
      </c>
      <c r="GD4">
        <f ca="1" t="shared" si="46"/>
        <v>0.8393649260665534</v>
      </c>
      <c r="GE4">
        <f t="shared" si="109"/>
        <v>9</v>
      </c>
      <c r="GF4">
        <f>LOOKUP(GE4,'Population Data'!$B$2:$B$43,'Population Data'!$D$2:$D$43)</f>
        <v>4.03</v>
      </c>
      <c r="GH4">
        <f ca="1" t="shared" si="47"/>
        <v>0.8282303085990482</v>
      </c>
      <c r="GI4">
        <f t="shared" si="110"/>
        <v>12</v>
      </c>
      <c r="GJ4">
        <f>LOOKUP(GI4,'Population Data'!$B$2:$B$43,'Population Data'!$D$2:$D$43)</f>
        <v>3.49</v>
      </c>
      <c r="GL4">
        <f ca="1" t="shared" si="48"/>
        <v>0.5196512723869425</v>
      </c>
      <c r="GM4">
        <f t="shared" si="111"/>
        <v>24</v>
      </c>
      <c r="GN4">
        <f>LOOKUP(GM4,'Population Data'!$B$2:$B$43,'Population Data'!$D$2:$D$43)</f>
        <v>1.93</v>
      </c>
      <c r="GP4">
        <f ca="1" t="shared" si="49"/>
        <v>0.9788144556502275</v>
      </c>
      <c r="GQ4">
        <f t="shared" si="112"/>
        <v>1</v>
      </c>
      <c r="GR4">
        <f>LOOKUP(GQ4,'Population Data'!$B$2:$B$43,'Population Data'!$D$2:$D$43)</f>
        <v>13.2</v>
      </c>
      <c r="GT4">
        <f ca="1" t="shared" si="50"/>
        <v>0.8686379241805594</v>
      </c>
      <c r="GU4">
        <f t="shared" si="113"/>
        <v>6</v>
      </c>
      <c r="GV4">
        <f>LOOKUP(GU4,'Population Data'!$B$2:$B$43,'Population Data'!$D$2:$D$43)</f>
        <v>7.64</v>
      </c>
      <c r="GX4">
        <f ca="1" t="shared" si="51"/>
        <v>0.5059329609859315</v>
      </c>
      <c r="GY4">
        <f t="shared" si="114"/>
        <v>23</v>
      </c>
      <c r="GZ4">
        <f>LOOKUP(GY4,'Population Data'!$B$2:$B$43,'Population Data'!$D$2:$D$43)</f>
        <v>2.66</v>
      </c>
      <c r="HB4">
        <f ca="1" t="shared" si="52"/>
        <v>0.8244885066350381</v>
      </c>
      <c r="HC4">
        <f t="shared" si="115"/>
        <v>7</v>
      </c>
      <c r="HD4">
        <f>LOOKUP(HC4,'Population Data'!$B$2:$B$43,'Population Data'!$D$2:$D$43)</f>
        <v>5.22</v>
      </c>
      <c r="HF4">
        <f ca="1" t="shared" si="53"/>
        <v>0.11234614829306278</v>
      </c>
      <c r="HG4">
        <f t="shared" si="116"/>
        <v>39</v>
      </c>
      <c r="HH4">
        <f>LOOKUP(HG4,'Population Data'!$B$2:$B$43,'Population Data'!$D$2:$D$43)</f>
        <v>2.46</v>
      </c>
      <c r="HJ4">
        <f ca="1" t="shared" si="54"/>
        <v>0.5131995568717826</v>
      </c>
      <c r="HK4">
        <f t="shared" si="117"/>
        <v>20</v>
      </c>
      <c r="HL4">
        <f>LOOKUP(HK4,'Population Data'!$B$2:$B$43,'Population Data'!$D$2:$D$43)</f>
        <v>3.99</v>
      </c>
      <c r="HN4">
        <f ca="1" t="shared" si="55"/>
        <v>0.28876133436566775</v>
      </c>
      <c r="HO4">
        <f t="shared" si="118"/>
        <v>30</v>
      </c>
      <c r="HP4">
        <f>LOOKUP(HO4,'Population Data'!$B$2:$B$43,'Population Data'!$D$2:$D$43)</f>
        <v>2.1</v>
      </c>
      <c r="HR4">
        <f ca="1" t="shared" si="56"/>
        <v>0.5379752781374647</v>
      </c>
      <c r="HS4">
        <f t="shared" si="119"/>
        <v>22</v>
      </c>
      <c r="HT4">
        <f>LOOKUP(HS4,'Population Data'!$B$2:$B$43,'Population Data'!$D$2:$D$43)</f>
        <v>2.42</v>
      </c>
      <c r="HV4">
        <f ca="1" t="shared" si="57"/>
        <v>0.701394426801763</v>
      </c>
      <c r="HW4">
        <f t="shared" si="120"/>
        <v>10</v>
      </c>
      <c r="HX4">
        <f>LOOKUP(HW4,'Population Data'!$B$2:$B$43,'Population Data'!$D$2:$D$43)</f>
        <v>3.73</v>
      </c>
      <c r="HZ4">
        <f ca="1" t="shared" si="58"/>
        <v>0.5868027907664833</v>
      </c>
      <c r="IA4">
        <f t="shared" si="121"/>
        <v>16</v>
      </c>
      <c r="IB4">
        <f>LOOKUP(IA4,'Population Data'!$B$2:$B$43,'Population Data'!$D$2:$D$43)</f>
        <v>3.97</v>
      </c>
      <c r="ID4">
        <f ca="1" t="shared" si="59"/>
        <v>0.6107210593222225</v>
      </c>
      <c r="IE4">
        <f t="shared" si="122"/>
        <v>19</v>
      </c>
      <c r="IF4">
        <f>LOOKUP(IE4,'Population Data'!$B$2:$B$43,'Population Data'!$D$2:$D$43)</f>
        <v>3.93</v>
      </c>
      <c r="IH4">
        <f ca="1" t="shared" si="60"/>
        <v>0.5494210840716237</v>
      </c>
      <c r="II4">
        <f t="shared" si="123"/>
        <v>15</v>
      </c>
      <c r="IJ4">
        <f>LOOKUP(II4,'Population Data'!$B$2:$B$43,'Population Data'!$D$2:$D$43)</f>
        <v>4.35</v>
      </c>
      <c r="IL4">
        <f ca="1" t="shared" si="61"/>
        <v>0.3082255223673932</v>
      </c>
      <c r="IM4">
        <f t="shared" si="124"/>
        <v>22</v>
      </c>
      <c r="IN4">
        <f>LOOKUP(IM4,'Population Data'!$B$2:$B$43,'Population Data'!$D$2:$D$43)</f>
        <v>2.42</v>
      </c>
      <c r="IP4">
        <f ca="1" t="shared" si="62"/>
        <v>0.2229691204281573</v>
      </c>
      <c r="IQ4">
        <f t="shared" si="125"/>
        <v>32</v>
      </c>
      <c r="IR4">
        <f>LOOKUP(IQ4,'Population Data'!$B$2:$B$43,'Population Data'!$D$2:$D$43)</f>
        <v>2.73</v>
      </c>
    </row>
    <row r="5" spans="1:252" ht="15.75">
      <c r="A5">
        <v>4</v>
      </c>
      <c r="B5">
        <f ca="1" t="shared" si="0"/>
        <v>0.6615379740895114</v>
      </c>
      <c r="C5">
        <f t="shared" si="63"/>
        <v>18</v>
      </c>
      <c r="D5">
        <f>LOOKUP(C5,'Population Data'!$B$2:$B$43,'Population Data'!$D$2:$D$43)</f>
        <v>4.36</v>
      </c>
      <c r="F5">
        <f ca="1" t="shared" si="1"/>
        <v>0.5149488305193914</v>
      </c>
      <c r="G5">
        <f t="shared" si="64"/>
        <v>18</v>
      </c>
      <c r="H5">
        <f>LOOKUP(G5,'Population Data'!$B$2:$B$43,'Population Data'!$D$2:$D$43)</f>
        <v>4.36</v>
      </c>
      <c r="J5">
        <f ca="1" t="shared" si="2"/>
        <v>0.5697958308696576</v>
      </c>
      <c r="K5">
        <f t="shared" si="65"/>
        <v>22</v>
      </c>
      <c r="L5">
        <f>LOOKUP(K5,'Population Data'!$B$2:$B$43,'Population Data'!$D$2:$D$43)</f>
        <v>2.42</v>
      </c>
      <c r="N5">
        <f ca="1" t="shared" si="3"/>
        <v>0.28428799884789246</v>
      </c>
      <c r="O5">
        <f t="shared" si="66"/>
        <v>26</v>
      </c>
      <c r="P5">
        <f>LOOKUP(O5,'Population Data'!$B$2:$B$43,'Population Data'!$D$2:$D$43)</f>
        <v>3.15</v>
      </c>
      <c r="R5">
        <f ca="1" t="shared" si="4"/>
        <v>0.9904369663247472</v>
      </c>
      <c r="S5">
        <f t="shared" si="67"/>
        <v>1</v>
      </c>
      <c r="T5">
        <f>LOOKUP(S5,'Population Data'!$B$2:$B$43,'Population Data'!$D$2:$D$43)</f>
        <v>13.2</v>
      </c>
      <c r="V5">
        <f ca="1" t="shared" si="5"/>
        <v>0.4586443755922035</v>
      </c>
      <c r="W5">
        <f t="shared" si="68"/>
        <v>25</v>
      </c>
      <c r="X5">
        <f>LOOKUP(W5,'Population Data'!$B$2:$B$43,'Population Data'!$D$2:$D$43)</f>
        <v>2.73</v>
      </c>
      <c r="Z5">
        <f ca="1" t="shared" si="6"/>
        <v>0.8850731115707141</v>
      </c>
      <c r="AA5">
        <f t="shared" si="69"/>
        <v>4</v>
      </c>
      <c r="AB5">
        <f>LOOKUP(AA5,'Population Data'!$B$2:$B$43,'Population Data'!$D$2:$D$43)</f>
        <v>11.6</v>
      </c>
      <c r="AD5">
        <f ca="1" t="shared" si="7"/>
        <v>0.42392770738105656</v>
      </c>
      <c r="AE5">
        <f t="shared" si="70"/>
        <v>25</v>
      </c>
      <c r="AF5">
        <f>LOOKUP(AE5,'Population Data'!$B$2:$B$43,'Population Data'!$D$2:$D$43)</f>
        <v>2.73</v>
      </c>
      <c r="AH5">
        <f ca="1" t="shared" si="8"/>
        <v>0.9705475209354821</v>
      </c>
      <c r="AI5">
        <f t="shared" si="71"/>
        <v>2</v>
      </c>
      <c r="AJ5">
        <f>LOOKUP(AI5,'Population Data'!$B$2:$B$43,'Population Data'!$D$2:$D$43)</f>
        <v>10.31</v>
      </c>
      <c r="AL5">
        <f ca="1" t="shared" si="9"/>
        <v>0.6713833843735683</v>
      </c>
      <c r="AM5">
        <f t="shared" si="72"/>
        <v>16</v>
      </c>
      <c r="AN5">
        <f>LOOKUP(AM5,'Population Data'!$B$2:$B$43,'Population Data'!$D$2:$D$43)</f>
        <v>3.97</v>
      </c>
      <c r="AP5">
        <f ca="1" t="shared" si="10"/>
        <v>0.5414321112205452</v>
      </c>
      <c r="AQ5">
        <f t="shared" si="73"/>
        <v>20</v>
      </c>
      <c r="AR5">
        <f>LOOKUP(AQ5,'Population Data'!$B$2:$B$43,'Population Data'!$D$2:$D$43)</f>
        <v>3.99</v>
      </c>
      <c r="AT5">
        <f ca="1" t="shared" si="11"/>
        <v>0.18542127731371694</v>
      </c>
      <c r="AU5">
        <f t="shared" si="74"/>
        <v>35</v>
      </c>
      <c r="AV5">
        <f>LOOKUP(AU5,'Population Data'!$B$2:$B$43,'Population Data'!$D$2:$D$43)</f>
        <v>2.31</v>
      </c>
      <c r="AX5">
        <f ca="1" t="shared" si="12"/>
        <v>0.3353688190257298</v>
      </c>
      <c r="AY5">
        <f t="shared" si="75"/>
        <v>32</v>
      </c>
      <c r="AZ5">
        <f>LOOKUP(AY5,'Population Data'!$B$2:$B$43,'Population Data'!$D$2:$D$43)</f>
        <v>2.73</v>
      </c>
      <c r="BB5">
        <f ca="1" t="shared" si="13"/>
        <v>0.4273329102668282</v>
      </c>
      <c r="BC5">
        <f t="shared" si="76"/>
        <v>20</v>
      </c>
      <c r="BD5">
        <f>LOOKUP(BC5,'Population Data'!$B$2:$B$43,'Population Data'!$D$2:$D$43)</f>
        <v>3.99</v>
      </c>
      <c r="BF5">
        <f ca="1" t="shared" si="14"/>
        <v>0.3088714222441007</v>
      </c>
      <c r="BG5">
        <f t="shared" si="77"/>
        <v>31</v>
      </c>
      <c r="BH5">
        <f>LOOKUP(BG5,'Population Data'!$B$2:$B$43,'Population Data'!$D$2:$D$43)</f>
        <v>2.54</v>
      </c>
      <c r="BJ5">
        <f ca="1" t="shared" si="15"/>
        <v>0.6306865957308331</v>
      </c>
      <c r="BK5">
        <f t="shared" si="78"/>
        <v>13</v>
      </c>
      <c r="BL5">
        <f>LOOKUP(BK5,'Population Data'!$B$2:$B$43,'Population Data'!$D$2:$D$43)</f>
        <v>3.95</v>
      </c>
      <c r="BN5">
        <f ca="1" t="shared" si="16"/>
        <v>0.8387913110536505</v>
      </c>
      <c r="BO5">
        <f t="shared" si="79"/>
        <v>8</v>
      </c>
      <c r="BP5">
        <f>LOOKUP(BO5,'Population Data'!$B$2:$B$43,'Population Data'!$D$2:$D$43)</f>
        <v>3.22</v>
      </c>
      <c r="BR5">
        <f ca="1" t="shared" si="17"/>
        <v>0.33007206017900104</v>
      </c>
      <c r="BS5">
        <f t="shared" si="80"/>
        <v>23</v>
      </c>
      <c r="BT5">
        <f>LOOKUP(BS5,'Population Data'!$B$2:$B$43,'Population Data'!$D$2:$D$43)</f>
        <v>2.66</v>
      </c>
      <c r="BV5">
        <f ca="1" t="shared" si="18"/>
        <v>0.31823961079699525</v>
      </c>
      <c r="BW5">
        <f t="shared" si="81"/>
        <v>30</v>
      </c>
      <c r="BX5">
        <f>LOOKUP(BW5,'Population Data'!$B$2:$B$43,'Population Data'!$D$2:$D$43)</f>
        <v>2.1</v>
      </c>
      <c r="BZ5">
        <f ca="1" t="shared" si="19"/>
        <v>0.98433322810581</v>
      </c>
      <c r="CA5">
        <f t="shared" si="82"/>
        <v>4</v>
      </c>
      <c r="CB5">
        <f>LOOKUP(CA5,'Population Data'!$B$2:$B$43,'Population Data'!$D$2:$D$43)</f>
        <v>11.6</v>
      </c>
      <c r="CD5">
        <f ca="1" t="shared" si="20"/>
        <v>0.1104039466316723</v>
      </c>
      <c r="CE5">
        <f t="shared" si="83"/>
        <v>38</v>
      </c>
      <c r="CF5">
        <f>LOOKUP(CE5,'Population Data'!$B$2:$B$43,'Population Data'!$D$2:$D$43)</f>
        <v>2.32</v>
      </c>
      <c r="CH5">
        <f ca="1" t="shared" si="21"/>
        <v>0.4487357615199007</v>
      </c>
      <c r="CI5">
        <f t="shared" si="84"/>
        <v>25</v>
      </c>
      <c r="CJ5">
        <f>LOOKUP(CI5,'Population Data'!$B$2:$B$43,'Population Data'!$D$2:$D$43)</f>
        <v>2.73</v>
      </c>
      <c r="CL5">
        <f ca="1" t="shared" si="22"/>
        <v>0.675030448334868</v>
      </c>
      <c r="CM5">
        <f t="shared" si="85"/>
        <v>11</v>
      </c>
      <c r="CN5">
        <f>LOOKUP(CM5,'Population Data'!$B$2:$B$43,'Population Data'!$D$2:$D$43)</f>
        <v>3.24</v>
      </c>
      <c r="CP5">
        <f ca="1" t="shared" si="23"/>
        <v>0.3396081650588255</v>
      </c>
      <c r="CQ5">
        <f t="shared" si="86"/>
        <v>28</v>
      </c>
      <c r="CR5">
        <f>LOOKUP(CQ5,'Population Data'!$B$2:$B$43,'Population Data'!$D$2:$D$43)</f>
        <v>2.26</v>
      </c>
      <c r="CT5">
        <f ca="1" t="shared" si="24"/>
        <v>0.3080833229121611</v>
      </c>
      <c r="CU5">
        <f t="shared" si="87"/>
        <v>31</v>
      </c>
      <c r="CV5">
        <f>LOOKUP(CU5,'Population Data'!$B$2:$B$43,'Population Data'!$D$2:$D$43)</f>
        <v>2.54</v>
      </c>
      <c r="CX5">
        <f ca="1" t="shared" si="25"/>
        <v>0.07956473600009584</v>
      </c>
      <c r="CY5">
        <f t="shared" si="88"/>
        <v>40</v>
      </c>
      <c r="CZ5">
        <f>LOOKUP(CY5,'Population Data'!$B$2:$B$43,'Population Data'!$D$2:$D$43)</f>
        <v>2.54</v>
      </c>
      <c r="DB5">
        <f ca="1" t="shared" si="26"/>
        <v>0.5080503521560376</v>
      </c>
      <c r="DC5">
        <f t="shared" si="89"/>
        <v>22</v>
      </c>
      <c r="DD5">
        <f>LOOKUP(DC5,'Population Data'!$B$2:$B$43,'Population Data'!$D$2:$D$43)</f>
        <v>2.42</v>
      </c>
      <c r="DF5">
        <f ca="1" t="shared" si="27"/>
        <v>0.8509537900484416</v>
      </c>
      <c r="DG5">
        <f t="shared" si="90"/>
        <v>5</v>
      </c>
      <c r="DH5">
        <f>LOOKUP(DG5,'Population Data'!$B$2:$B$43,'Population Data'!$D$2:$D$43)</f>
        <v>13.2</v>
      </c>
      <c r="DJ5">
        <f ca="1" t="shared" si="28"/>
        <v>0.243636923816264</v>
      </c>
      <c r="DK5">
        <f t="shared" si="91"/>
        <v>36</v>
      </c>
      <c r="DL5">
        <f>LOOKUP(DK5,'Population Data'!$B$2:$B$43,'Population Data'!$D$2:$D$43)</f>
        <v>2.38</v>
      </c>
      <c r="DN5">
        <f ca="1" t="shared" si="29"/>
        <v>0.6030915071178234</v>
      </c>
      <c r="DO5">
        <f t="shared" si="92"/>
        <v>20</v>
      </c>
      <c r="DP5">
        <f>LOOKUP(DO5,'Population Data'!$B$2:$B$43,'Population Data'!$D$2:$D$43)</f>
        <v>3.99</v>
      </c>
      <c r="DR5">
        <f ca="1" t="shared" si="30"/>
        <v>0.15652367502386821</v>
      </c>
      <c r="DS5">
        <f t="shared" si="93"/>
        <v>39</v>
      </c>
      <c r="DT5">
        <f>LOOKUP(DS5,'Population Data'!$B$2:$B$43,'Population Data'!$D$2:$D$43)</f>
        <v>2.46</v>
      </c>
      <c r="DV5">
        <f ca="1" t="shared" si="31"/>
        <v>0.8309448520152725</v>
      </c>
      <c r="DW5">
        <f t="shared" si="94"/>
        <v>5</v>
      </c>
      <c r="DX5">
        <f>LOOKUP(DW5,'Population Data'!$B$2:$B$43,'Population Data'!$D$2:$D$43)</f>
        <v>13.2</v>
      </c>
      <c r="DZ5">
        <f ca="1" t="shared" si="32"/>
        <v>0.003129574975266558</v>
      </c>
      <c r="EA5">
        <f t="shared" si="95"/>
        <v>42</v>
      </c>
      <c r="EB5">
        <f>LOOKUP(EA5,'Population Data'!$B$2:$B$43,'Population Data'!$D$2:$D$43)</f>
        <v>2.25</v>
      </c>
      <c r="ED5">
        <f ca="1" t="shared" si="33"/>
        <v>0.8416021141963052</v>
      </c>
      <c r="EE5">
        <f t="shared" si="96"/>
        <v>3</v>
      </c>
      <c r="EF5">
        <f>LOOKUP(EE5,'Population Data'!$B$2:$B$43,'Population Data'!$D$2:$D$43)</f>
        <v>10.49</v>
      </c>
      <c r="EH5">
        <f ca="1" t="shared" si="34"/>
        <v>0.5958770606952919</v>
      </c>
      <c r="EI5">
        <f t="shared" si="97"/>
        <v>15</v>
      </c>
      <c r="EJ5">
        <f>LOOKUP(EI5,'Population Data'!$B$2:$B$43,'Population Data'!$D$2:$D$43)</f>
        <v>4.35</v>
      </c>
      <c r="EL5">
        <f ca="1" t="shared" si="35"/>
        <v>0.946308140208748</v>
      </c>
      <c r="EM5">
        <f t="shared" si="98"/>
        <v>4</v>
      </c>
      <c r="EN5">
        <f>LOOKUP(EM5,'Population Data'!$B$2:$B$43,'Population Data'!$D$2:$D$43)</f>
        <v>11.6</v>
      </c>
      <c r="EP5">
        <f ca="1" t="shared" si="36"/>
        <v>0.36676251345050226</v>
      </c>
      <c r="EQ5">
        <f t="shared" si="99"/>
        <v>26</v>
      </c>
      <c r="ER5">
        <f>LOOKUP(EQ5,'Population Data'!$B$2:$B$43,'Population Data'!$D$2:$D$43)</f>
        <v>3.15</v>
      </c>
      <c r="ET5">
        <f ca="1" t="shared" si="37"/>
        <v>0.5838252393332987</v>
      </c>
      <c r="EU5">
        <f t="shared" si="100"/>
        <v>18</v>
      </c>
      <c r="EV5">
        <f>LOOKUP(EU5,'Population Data'!$B$2:$B$43,'Population Data'!$D$2:$D$43)</f>
        <v>4.36</v>
      </c>
      <c r="EX5">
        <f ca="1" t="shared" si="38"/>
        <v>0.8423753976838769</v>
      </c>
      <c r="EY5">
        <f t="shared" si="101"/>
        <v>9</v>
      </c>
      <c r="EZ5">
        <f>LOOKUP(EY5,'Population Data'!$B$2:$B$43,'Population Data'!$D$2:$D$43)</f>
        <v>4.03</v>
      </c>
      <c r="FB5">
        <f ca="1" t="shared" si="39"/>
        <v>0.7425660683829131</v>
      </c>
      <c r="FC5">
        <f t="shared" si="102"/>
        <v>16</v>
      </c>
      <c r="FD5">
        <f>LOOKUP(FC5,'Population Data'!$B$2:$B$43,'Population Data'!$D$2:$D$43)</f>
        <v>3.97</v>
      </c>
      <c r="FF5">
        <f ca="1" t="shared" si="40"/>
        <v>0.8997470746652539</v>
      </c>
      <c r="FG5">
        <f t="shared" si="103"/>
        <v>3</v>
      </c>
      <c r="FH5">
        <f>LOOKUP(FG5,'Population Data'!$B$2:$B$43,'Population Data'!$D$2:$D$43)</f>
        <v>10.49</v>
      </c>
      <c r="FJ5">
        <f ca="1" t="shared" si="41"/>
        <v>0.011041815921293385</v>
      </c>
      <c r="FK5">
        <f t="shared" si="104"/>
        <v>42</v>
      </c>
      <c r="FL5">
        <f>LOOKUP(FK5,'Population Data'!$B$2:$B$43,'Population Data'!$D$2:$D$43)</f>
        <v>2.25</v>
      </c>
      <c r="FN5">
        <f ca="1" t="shared" si="42"/>
        <v>0.05682432501630119</v>
      </c>
      <c r="FO5">
        <f t="shared" si="105"/>
        <v>38</v>
      </c>
      <c r="FP5">
        <f>LOOKUP(FO5,'Population Data'!$B$2:$B$43,'Population Data'!$D$2:$D$43)</f>
        <v>2.32</v>
      </c>
      <c r="FR5">
        <f ca="1" t="shared" si="43"/>
        <v>0.3993973958564727</v>
      </c>
      <c r="FS5">
        <f t="shared" si="106"/>
        <v>28</v>
      </c>
      <c r="FT5">
        <f>LOOKUP(FS5,'Population Data'!$B$2:$B$43,'Population Data'!$D$2:$D$43)</f>
        <v>2.26</v>
      </c>
      <c r="FV5">
        <f ca="1" t="shared" si="44"/>
        <v>0.24293923091194491</v>
      </c>
      <c r="FW5">
        <f t="shared" si="107"/>
        <v>32</v>
      </c>
      <c r="FX5">
        <f>LOOKUP(FW5,'Population Data'!$B$2:$B$43,'Population Data'!$D$2:$D$43)</f>
        <v>2.73</v>
      </c>
      <c r="FZ5">
        <f ca="1" t="shared" si="45"/>
        <v>0.056137574293816384</v>
      </c>
      <c r="GA5">
        <f t="shared" si="108"/>
        <v>41</v>
      </c>
      <c r="GB5">
        <f>LOOKUP(GA5,'Population Data'!$B$2:$B$43,'Population Data'!$D$2:$D$43)</f>
        <v>2.06</v>
      </c>
      <c r="GD5">
        <f ca="1" t="shared" si="46"/>
        <v>0.2702414933485887</v>
      </c>
      <c r="GE5">
        <f t="shared" si="109"/>
        <v>35</v>
      </c>
      <c r="GF5">
        <f>LOOKUP(GE5,'Population Data'!$B$2:$B$43,'Population Data'!$D$2:$D$43)</f>
        <v>2.31</v>
      </c>
      <c r="GH5">
        <f ca="1" t="shared" si="47"/>
        <v>0.08347043379446573</v>
      </c>
      <c r="GI5">
        <f t="shared" si="110"/>
        <v>41</v>
      </c>
      <c r="GJ5">
        <f>LOOKUP(GI5,'Population Data'!$B$2:$B$43,'Population Data'!$D$2:$D$43)</f>
        <v>2.06</v>
      </c>
      <c r="GL5">
        <f ca="1" t="shared" si="48"/>
        <v>0.6320230467967576</v>
      </c>
      <c r="GM5">
        <f t="shared" si="111"/>
        <v>17</v>
      </c>
      <c r="GN5">
        <f>LOOKUP(GM5,'Population Data'!$B$2:$B$43,'Population Data'!$D$2:$D$43)</f>
        <v>4.8</v>
      </c>
      <c r="GP5">
        <f ca="1" t="shared" si="49"/>
        <v>0.38741457894033193</v>
      </c>
      <c r="GQ5">
        <f t="shared" si="112"/>
        <v>28</v>
      </c>
      <c r="GR5">
        <f>LOOKUP(GQ5,'Population Data'!$B$2:$B$43,'Population Data'!$D$2:$D$43)</f>
        <v>2.26</v>
      </c>
      <c r="GT5">
        <f ca="1" t="shared" si="50"/>
        <v>0.38030762245057637</v>
      </c>
      <c r="GU5">
        <f t="shared" si="113"/>
        <v>24</v>
      </c>
      <c r="GV5">
        <f>LOOKUP(GU5,'Population Data'!$B$2:$B$43,'Population Data'!$D$2:$D$43)</f>
        <v>1.93</v>
      </c>
      <c r="GX5">
        <f ca="1" t="shared" si="51"/>
        <v>0.7176145763125094</v>
      </c>
      <c r="GY5">
        <f t="shared" si="114"/>
        <v>17</v>
      </c>
      <c r="GZ5">
        <f>LOOKUP(GY5,'Population Data'!$B$2:$B$43,'Population Data'!$D$2:$D$43)</f>
        <v>4.8</v>
      </c>
      <c r="HB5">
        <f ca="1" t="shared" si="52"/>
        <v>0.28191608984134175</v>
      </c>
      <c r="HC5">
        <f t="shared" si="115"/>
        <v>32</v>
      </c>
      <c r="HD5">
        <f>LOOKUP(HC5,'Population Data'!$B$2:$B$43,'Population Data'!$D$2:$D$43)</f>
        <v>2.73</v>
      </c>
      <c r="HF5">
        <f ca="1" t="shared" si="53"/>
        <v>0.9209846454908119</v>
      </c>
      <c r="HG5">
        <f t="shared" si="116"/>
        <v>3</v>
      </c>
      <c r="HH5">
        <f>LOOKUP(HG5,'Population Data'!$B$2:$B$43,'Population Data'!$D$2:$D$43)</f>
        <v>10.49</v>
      </c>
      <c r="HJ5">
        <f ca="1" t="shared" si="54"/>
        <v>0.7461344601836164</v>
      </c>
      <c r="HK5">
        <f t="shared" si="117"/>
        <v>10</v>
      </c>
      <c r="HL5">
        <f>LOOKUP(HK5,'Population Data'!$B$2:$B$43,'Population Data'!$D$2:$D$43)</f>
        <v>3.73</v>
      </c>
      <c r="HN5">
        <f ca="1" t="shared" si="55"/>
        <v>0.9891986575606814</v>
      </c>
      <c r="HO5">
        <f t="shared" si="118"/>
        <v>2</v>
      </c>
      <c r="HP5">
        <f>LOOKUP(HO5,'Population Data'!$B$2:$B$43,'Population Data'!$D$2:$D$43)</f>
        <v>10.31</v>
      </c>
      <c r="HR5">
        <f ca="1" t="shared" si="56"/>
        <v>0.9678004183285513</v>
      </c>
      <c r="HS5">
        <f t="shared" si="119"/>
        <v>2</v>
      </c>
      <c r="HT5">
        <f>LOOKUP(HS5,'Population Data'!$B$2:$B$43,'Population Data'!$D$2:$D$43)</f>
        <v>10.31</v>
      </c>
      <c r="HV5">
        <f ca="1" t="shared" si="57"/>
        <v>0.7325139630396268</v>
      </c>
      <c r="HW5">
        <f t="shared" si="120"/>
        <v>8</v>
      </c>
      <c r="HX5">
        <f>LOOKUP(HW5,'Population Data'!$B$2:$B$43,'Population Data'!$D$2:$D$43)</f>
        <v>3.22</v>
      </c>
      <c r="HZ5">
        <f ca="1" t="shared" si="58"/>
        <v>0.4044166291742405</v>
      </c>
      <c r="IA5">
        <f t="shared" si="121"/>
        <v>20</v>
      </c>
      <c r="IB5">
        <f>LOOKUP(IA5,'Population Data'!$B$2:$B$43,'Population Data'!$D$2:$D$43)</f>
        <v>3.99</v>
      </c>
      <c r="ID5">
        <f ca="1" t="shared" si="59"/>
        <v>0.1413303264620065</v>
      </c>
      <c r="IE5">
        <f t="shared" si="122"/>
        <v>35</v>
      </c>
      <c r="IF5">
        <f>LOOKUP(IE5,'Population Data'!$B$2:$B$43,'Population Data'!$D$2:$D$43)</f>
        <v>2.31</v>
      </c>
      <c r="IH5">
        <f ca="1" t="shared" si="60"/>
        <v>0.07623626974988706</v>
      </c>
      <c r="II5">
        <f t="shared" si="123"/>
        <v>39</v>
      </c>
      <c r="IJ5">
        <f>LOOKUP(II5,'Population Data'!$B$2:$B$43,'Population Data'!$D$2:$D$43)</f>
        <v>2.46</v>
      </c>
      <c r="IL5">
        <f ca="1" t="shared" si="61"/>
        <v>0.8121373001568414</v>
      </c>
      <c r="IM5">
        <f t="shared" si="124"/>
        <v>4</v>
      </c>
      <c r="IN5">
        <f>LOOKUP(IM5,'Population Data'!$B$2:$B$43,'Population Data'!$D$2:$D$43)</f>
        <v>11.6</v>
      </c>
      <c r="IP5">
        <f ca="1" t="shared" si="62"/>
        <v>0.29320483122780894</v>
      </c>
      <c r="IQ5">
        <f t="shared" si="125"/>
        <v>29</v>
      </c>
      <c r="IR5">
        <f>LOOKUP(IQ5,'Population Data'!$B$2:$B$43,'Population Data'!$D$2:$D$43)</f>
        <v>2.84</v>
      </c>
    </row>
    <row r="6" spans="1:252" ht="15.75">
      <c r="A6">
        <v>5</v>
      </c>
      <c r="B6">
        <f ca="1" t="shared" si="0"/>
        <v>0.8181468672107896</v>
      </c>
      <c r="C6">
        <f t="shared" si="63"/>
        <v>13</v>
      </c>
      <c r="D6">
        <f>LOOKUP(C6,'Population Data'!$B$2:$B$43,'Population Data'!$D$2:$D$43)</f>
        <v>3.95</v>
      </c>
      <c r="F6">
        <f ca="1" t="shared" si="1"/>
        <v>0.6157898022799104</v>
      </c>
      <c r="G6">
        <f t="shared" si="64"/>
        <v>13</v>
      </c>
      <c r="H6">
        <f>LOOKUP(G6,'Population Data'!$B$2:$B$43,'Population Data'!$D$2:$D$43)</f>
        <v>3.95</v>
      </c>
      <c r="J6">
        <f ca="1" t="shared" si="2"/>
        <v>0.337372916717383</v>
      </c>
      <c r="K6">
        <f t="shared" si="65"/>
        <v>26</v>
      </c>
      <c r="L6">
        <f>LOOKUP(K6,'Population Data'!$B$2:$B$43,'Population Data'!$D$2:$D$43)</f>
        <v>3.15</v>
      </c>
      <c r="N6">
        <f ca="1" t="shared" si="3"/>
        <v>0.33552078205064395</v>
      </c>
      <c r="O6">
        <f t="shared" si="66"/>
        <v>24</v>
      </c>
      <c r="P6">
        <f>LOOKUP(O6,'Population Data'!$B$2:$B$43,'Population Data'!$D$2:$D$43)</f>
        <v>1.93</v>
      </c>
      <c r="R6">
        <f ca="1" t="shared" si="4"/>
        <v>0.6986405629168487</v>
      </c>
      <c r="S6">
        <f t="shared" si="67"/>
        <v>13</v>
      </c>
      <c r="T6">
        <f>LOOKUP(S6,'Population Data'!$B$2:$B$43,'Population Data'!$D$2:$D$43)</f>
        <v>3.95</v>
      </c>
      <c r="V6">
        <f ca="1" t="shared" si="5"/>
        <v>0.9581241566951184</v>
      </c>
      <c r="W6">
        <f t="shared" si="68"/>
        <v>2</v>
      </c>
      <c r="X6">
        <f>LOOKUP(W6,'Population Data'!$B$2:$B$43,'Population Data'!$D$2:$D$43)</f>
        <v>10.31</v>
      </c>
      <c r="Z6">
        <f ca="1" t="shared" si="6"/>
        <v>0.6610854054802897</v>
      </c>
      <c r="AA6">
        <f t="shared" si="69"/>
        <v>15</v>
      </c>
      <c r="AB6">
        <f>LOOKUP(AA6,'Population Data'!$B$2:$B$43,'Population Data'!$D$2:$D$43)</f>
        <v>4.35</v>
      </c>
      <c r="AD6">
        <f ca="1" t="shared" si="7"/>
        <v>0.896153638300996</v>
      </c>
      <c r="AE6">
        <f t="shared" si="70"/>
        <v>6</v>
      </c>
      <c r="AF6">
        <f>LOOKUP(AE6,'Population Data'!$B$2:$B$43,'Population Data'!$D$2:$D$43)</f>
        <v>7.64</v>
      </c>
      <c r="AH6">
        <f ca="1" t="shared" si="8"/>
        <v>0.13826941702841222</v>
      </c>
      <c r="AI6">
        <f t="shared" si="71"/>
        <v>32</v>
      </c>
      <c r="AJ6">
        <f>LOOKUP(AI6,'Population Data'!$B$2:$B$43,'Population Data'!$D$2:$D$43)</f>
        <v>2.73</v>
      </c>
      <c r="AL6">
        <f ca="1" t="shared" si="9"/>
        <v>0.6932221723342284</v>
      </c>
      <c r="AM6">
        <f t="shared" si="72"/>
        <v>14</v>
      </c>
      <c r="AN6">
        <f>LOOKUP(AM6,'Population Data'!$B$2:$B$43,'Population Data'!$D$2:$D$43)</f>
        <v>3.9</v>
      </c>
      <c r="AP6">
        <f ca="1" t="shared" si="10"/>
        <v>0.0635467132522306</v>
      </c>
      <c r="AQ6">
        <f t="shared" si="73"/>
        <v>40</v>
      </c>
      <c r="AR6">
        <f>LOOKUP(AQ6,'Population Data'!$B$2:$B$43,'Population Data'!$D$2:$D$43)</f>
        <v>2.54</v>
      </c>
      <c r="AT6">
        <f ca="1" t="shared" si="11"/>
        <v>0.6022687332879637</v>
      </c>
      <c r="AU6">
        <f t="shared" si="74"/>
        <v>15</v>
      </c>
      <c r="AV6">
        <f>LOOKUP(AU6,'Population Data'!$B$2:$B$43,'Population Data'!$D$2:$D$43)</f>
        <v>4.35</v>
      </c>
      <c r="AX6">
        <f ca="1" t="shared" si="12"/>
        <v>0.47344540237834787</v>
      </c>
      <c r="AY6">
        <f t="shared" si="75"/>
        <v>25</v>
      </c>
      <c r="AZ6">
        <f>LOOKUP(AY6,'Population Data'!$B$2:$B$43,'Population Data'!$D$2:$D$43)</f>
        <v>2.73</v>
      </c>
      <c r="BB6">
        <f ca="1" t="shared" si="13"/>
        <v>0.4528338774453219</v>
      </c>
      <c r="BC6">
        <f t="shared" si="76"/>
        <v>18</v>
      </c>
      <c r="BD6">
        <f>LOOKUP(BC6,'Population Data'!$B$2:$B$43,'Population Data'!$D$2:$D$43)</f>
        <v>4.36</v>
      </c>
      <c r="BF6">
        <f ca="1" t="shared" si="14"/>
        <v>0.470847961664567</v>
      </c>
      <c r="BG6">
        <f t="shared" si="77"/>
        <v>27</v>
      </c>
      <c r="BH6">
        <f>LOOKUP(BG6,'Population Data'!$B$2:$B$43,'Population Data'!$D$2:$D$43)</f>
        <v>2.42</v>
      </c>
      <c r="BJ6">
        <f ca="1" t="shared" si="15"/>
        <v>0.571141414811688</v>
      </c>
      <c r="BK6">
        <f t="shared" si="78"/>
        <v>14</v>
      </c>
      <c r="BL6">
        <f>LOOKUP(BK6,'Population Data'!$B$2:$B$43,'Population Data'!$D$2:$D$43)</f>
        <v>3.9</v>
      </c>
      <c r="BN6">
        <f ca="1" t="shared" si="16"/>
        <v>0.04435389029570058</v>
      </c>
      <c r="BO6">
        <f t="shared" si="79"/>
        <v>40</v>
      </c>
      <c r="BP6">
        <f>LOOKUP(BO6,'Population Data'!$B$2:$B$43,'Population Data'!$D$2:$D$43)</f>
        <v>2.54</v>
      </c>
      <c r="BR6">
        <f ca="1" t="shared" si="17"/>
        <v>0.6788802415762906</v>
      </c>
      <c r="BS6">
        <f t="shared" si="80"/>
        <v>10</v>
      </c>
      <c r="BT6">
        <f>LOOKUP(BS6,'Population Data'!$B$2:$B$43,'Population Data'!$D$2:$D$43)</f>
        <v>3.73</v>
      </c>
      <c r="BV6">
        <f ca="1" t="shared" si="18"/>
        <v>0.520895669675345</v>
      </c>
      <c r="BW6">
        <f t="shared" si="81"/>
        <v>21</v>
      </c>
      <c r="BX6">
        <f>LOOKUP(BW6,'Population Data'!$B$2:$B$43,'Population Data'!$D$2:$D$43)</f>
        <v>4.41</v>
      </c>
      <c r="BZ6">
        <f ca="1" t="shared" si="19"/>
        <v>0.2161206018278039</v>
      </c>
      <c r="CA6">
        <f t="shared" si="82"/>
        <v>31</v>
      </c>
      <c r="CB6">
        <f>LOOKUP(CA6,'Population Data'!$B$2:$B$43,'Population Data'!$D$2:$D$43)</f>
        <v>2.54</v>
      </c>
      <c r="CD6">
        <f ca="1" t="shared" si="20"/>
        <v>0.7944318440867184</v>
      </c>
      <c r="CE6">
        <f t="shared" si="83"/>
        <v>8</v>
      </c>
      <c r="CF6">
        <f>LOOKUP(CE6,'Population Data'!$B$2:$B$43,'Population Data'!$D$2:$D$43)</f>
        <v>3.22</v>
      </c>
      <c r="CH6">
        <f ca="1" t="shared" si="21"/>
        <v>0.2963178411710653</v>
      </c>
      <c r="CI6">
        <f t="shared" si="84"/>
        <v>28</v>
      </c>
      <c r="CJ6">
        <f>LOOKUP(CI6,'Population Data'!$B$2:$B$43,'Population Data'!$D$2:$D$43)</f>
        <v>2.26</v>
      </c>
      <c r="CL6">
        <f ca="1" t="shared" si="22"/>
        <v>0.3233594639894286</v>
      </c>
      <c r="CM6">
        <f t="shared" si="85"/>
        <v>21</v>
      </c>
      <c r="CN6">
        <f>LOOKUP(CM6,'Population Data'!$B$2:$B$43,'Population Data'!$D$2:$D$43)</f>
        <v>4.41</v>
      </c>
      <c r="CP6">
        <f ca="1" t="shared" si="23"/>
        <v>0.946635943731952</v>
      </c>
      <c r="CQ6">
        <f t="shared" si="86"/>
        <v>2</v>
      </c>
      <c r="CR6">
        <f>LOOKUP(CQ6,'Population Data'!$B$2:$B$43,'Population Data'!$D$2:$D$43)</f>
        <v>10.31</v>
      </c>
      <c r="CT6">
        <f ca="1" t="shared" si="24"/>
        <v>0.035704685835871386</v>
      </c>
      <c r="CU6">
        <f t="shared" si="87"/>
        <v>42</v>
      </c>
      <c r="CV6">
        <f>LOOKUP(CU6,'Population Data'!$B$2:$B$43,'Population Data'!$D$2:$D$43)</f>
        <v>2.25</v>
      </c>
      <c r="CX6">
        <f ca="1" t="shared" si="25"/>
        <v>0.38047668517829103</v>
      </c>
      <c r="CY6">
        <f t="shared" si="88"/>
        <v>26</v>
      </c>
      <c r="CZ6">
        <f>LOOKUP(CY6,'Population Data'!$B$2:$B$43,'Population Data'!$D$2:$D$43)</f>
        <v>3.15</v>
      </c>
      <c r="DB6">
        <f ca="1" t="shared" si="26"/>
        <v>0.2967235407228418</v>
      </c>
      <c r="DC6">
        <f t="shared" si="89"/>
        <v>27</v>
      </c>
      <c r="DD6">
        <f>LOOKUP(DC6,'Population Data'!$B$2:$B$43,'Population Data'!$D$2:$D$43)</f>
        <v>2.42</v>
      </c>
      <c r="DF6">
        <f ca="1" t="shared" si="27"/>
        <v>0.4874257427072568</v>
      </c>
      <c r="DG6">
        <f t="shared" si="90"/>
        <v>21</v>
      </c>
      <c r="DH6">
        <f>LOOKUP(DG6,'Population Data'!$B$2:$B$43,'Population Data'!$D$2:$D$43)</f>
        <v>4.41</v>
      </c>
      <c r="DJ6">
        <f ca="1" t="shared" si="28"/>
        <v>0.6371703472187734</v>
      </c>
      <c r="DK6">
        <f t="shared" si="91"/>
        <v>19</v>
      </c>
      <c r="DL6">
        <f>LOOKUP(DK6,'Population Data'!$B$2:$B$43,'Population Data'!$D$2:$D$43)</f>
        <v>3.93</v>
      </c>
      <c r="DN6">
        <f ca="1" t="shared" si="29"/>
        <v>0.9444819275334617</v>
      </c>
      <c r="DO6">
        <f t="shared" si="92"/>
        <v>4</v>
      </c>
      <c r="DP6">
        <f>LOOKUP(DO6,'Population Data'!$B$2:$B$43,'Population Data'!$D$2:$D$43)</f>
        <v>11.6</v>
      </c>
      <c r="DR6">
        <f ca="1" t="shared" si="30"/>
        <v>0.6297387685478437</v>
      </c>
      <c r="DS6">
        <f t="shared" si="93"/>
        <v>17</v>
      </c>
      <c r="DT6">
        <f>LOOKUP(DS6,'Population Data'!$B$2:$B$43,'Population Data'!$D$2:$D$43)</f>
        <v>4.8</v>
      </c>
      <c r="DV6">
        <f ca="1" t="shared" si="31"/>
        <v>0.6908199935514416</v>
      </c>
      <c r="DW6">
        <f t="shared" si="94"/>
        <v>12</v>
      </c>
      <c r="DX6">
        <f>LOOKUP(DW6,'Population Data'!$B$2:$B$43,'Population Data'!$D$2:$D$43)</f>
        <v>3.49</v>
      </c>
      <c r="DZ6">
        <f ca="1" t="shared" si="32"/>
        <v>0.01447787200632511</v>
      </c>
      <c r="EA6">
        <f t="shared" si="95"/>
        <v>40</v>
      </c>
      <c r="EB6">
        <f>LOOKUP(EA6,'Population Data'!$B$2:$B$43,'Population Data'!$D$2:$D$43)</f>
        <v>2.54</v>
      </c>
      <c r="ED6">
        <f ca="1" t="shared" si="33"/>
        <v>0.712866912402856</v>
      </c>
      <c r="EE6">
        <f t="shared" si="96"/>
        <v>10</v>
      </c>
      <c r="EF6">
        <f>LOOKUP(EE6,'Population Data'!$B$2:$B$43,'Population Data'!$D$2:$D$43)</f>
        <v>3.73</v>
      </c>
      <c r="EH6">
        <f ca="1" t="shared" si="34"/>
        <v>0.7882326484328239</v>
      </c>
      <c r="EI6">
        <f t="shared" si="97"/>
        <v>8</v>
      </c>
      <c r="EJ6">
        <f>LOOKUP(EI6,'Population Data'!$B$2:$B$43,'Population Data'!$D$2:$D$43)</f>
        <v>3.22</v>
      </c>
      <c r="EL6">
        <f ca="1" t="shared" si="35"/>
        <v>0.3982024870509502</v>
      </c>
      <c r="EM6">
        <f t="shared" si="98"/>
        <v>24</v>
      </c>
      <c r="EN6">
        <f>LOOKUP(EM6,'Population Data'!$B$2:$B$43,'Population Data'!$D$2:$D$43)</f>
        <v>1.93</v>
      </c>
      <c r="EP6">
        <f ca="1" t="shared" si="36"/>
        <v>0.6502083285533655</v>
      </c>
      <c r="EQ6">
        <f t="shared" si="99"/>
        <v>13</v>
      </c>
      <c r="ER6">
        <f>LOOKUP(EQ6,'Population Data'!$B$2:$B$43,'Population Data'!$D$2:$D$43)</f>
        <v>3.95</v>
      </c>
      <c r="ET6">
        <f ca="1" t="shared" si="37"/>
        <v>0.5755249696269741</v>
      </c>
      <c r="EU6">
        <f t="shared" si="100"/>
        <v>19</v>
      </c>
      <c r="EV6">
        <f>LOOKUP(EU6,'Population Data'!$B$2:$B$43,'Population Data'!$D$2:$D$43)</f>
        <v>3.93</v>
      </c>
      <c r="EX6">
        <f ca="1" t="shared" si="38"/>
        <v>0.10043739251440198</v>
      </c>
      <c r="EY6">
        <f t="shared" si="101"/>
        <v>36</v>
      </c>
      <c r="EZ6">
        <f>LOOKUP(EY6,'Population Data'!$B$2:$B$43,'Population Data'!$D$2:$D$43)</f>
        <v>2.38</v>
      </c>
      <c r="FB6">
        <f ca="1" t="shared" si="39"/>
        <v>0.5562201937894137</v>
      </c>
      <c r="FC6">
        <f t="shared" si="102"/>
        <v>27</v>
      </c>
      <c r="FD6">
        <f>LOOKUP(FC6,'Population Data'!$B$2:$B$43,'Population Data'!$D$2:$D$43)</f>
        <v>2.42</v>
      </c>
      <c r="FF6">
        <f ca="1" t="shared" si="40"/>
        <v>0.039364059406121976</v>
      </c>
      <c r="FG6">
        <f t="shared" si="103"/>
        <v>41</v>
      </c>
      <c r="FH6">
        <f>LOOKUP(FG6,'Population Data'!$B$2:$B$43,'Population Data'!$D$2:$D$43)</f>
        <v>2.06</v>
      </c>
      <c r="FJ6">
        <f ca="1" t="shared" si="41"/>
        <v>0.3663238283292076</v>
      </c>
      <c r="FK6">
        <f t="shared" si="104"/>
        <v>27</v>
      </c>
      <c r="FL6">
        <f>LOOKUP(FK6,'Population Data'!$B$2:$B$43,'Population Data'!$D$2:$D$43)</f>
        <v>2.42</v>
      </c>
      <c r="FN6">
        <f ca="1" t="shared" si="42"/>
        <v>0.7388738217820013</v>
      </c>
      <c r="FO6">
        <f t="shared" si="105"/>
        <v>16</v>
      </c>
      <c r="FP6">
        <f>LOOKUP(FO6,'Population Data'!$B$2:$B$43,'Population Data'!$D$2:$D$43)</f>
        <v>3.97</v>
      </c>
      <c r="FR6">
        <f ca="1" t="shared" si="43"/>
        <v>0.9635863252765519</v>
      </c>
      <c r="FS6">
        <f t="shared" si="106"/>
        <v>2</v>
      </c>
      <c r="FT6">
        <f>LOOKUP(FS6,'Population Data'!$B$2:$B$43,'Population Data'!$D$2:$D$43)</f>
        <v>10.31</v>
      </c>
      <c r="FV6">
        <f ca="1" t="shared" si="44"/>
        <v>0.7487027435599681</v>
      </c>
      <c r="FW6">
        <f t="shared" si="107"/>
        <v>12</v>
      </c>
      <c r="FX6">
        <f>LOOKUP(FW6,'Population Data'!$B$2:$B$43,'Population Data'!$D$2:$D$43)</f>
        <v>3.49</v>
      </c>
      <c r="FZ6">
        <f ca="1" t="shared" si="45"/>
        <v>0.13786039509687775</v>
      </c>
      <c r="GA6">
        <f t="shared" si="108"/>
        <v>38</v>
      </c>
      <c r="GB6">
        <f>LOOKUP(GA6,'Population Data'!$B$2:$B$43,'Population Data'!$D$2:$D$43)</f>
        <v>2.32</v>
      </c>
      <c r="GD6">
        <f ca="1" t="shared" si="46"/>
        <v>0.7798523807959883</v>
      </c>
      <c r="GE6">
        <f t="shared" si="109"/>
        <v>13</v>
      </c>
      <c r="GF6">
        <f>LOOKUP(GE6,'Population Data'!$B$2:$B$43,'Population Data'!$D$2:$D$43)</f>
        <v>3.95</v>
      </c>
      <c r="GH6">
        <f ca="1" t="shared" si="47"/>
        <v>0.4245957002268561</v>
      </c>
      <c r="GI6">
        <f t="shared" si="110"/>
        <v>27</v>
      </c>
      <c r="GJ6">
        <f>LOOKUP(GI6,'Population Data'!$B$2:$B$43,'Population Data'!$D$2:$D$43)</f>
        <v>2.42</v>
      </c>
      <c r="GL6">
        <f ca="1" t="shared" si="48"/>
        <v>0.9833113868914648</v>
      </c>
      <c r="GM6">
        <f t="shared" si="111"/>
        <v>2</v>
      </c>
      <c r="GN6">
        <f>LOOKUP(GM6,'Population Data'!$B$2:$B$43,'Population Data'!$D$2:$D$43)</f>
        <v>10.31</v>
      </c>
      <c r="GP6">
        <f ca="1" t="shared" si="49"/>
        <v>0.22696436842108503</v>
      </c>
      <c r="GQ6">
        <f t="shared" si="112"/>
        <v>36</v>
      </c>
      <c r="GR6">
        <f>LOOKUP(GQ6,'Population Data'!$B$2:$B$43,'Population Data'!$D$2:$D$43)</f>
        <v>2.38</v>
      </c>
      <c r="GT6">
        <f ca="1" t="shared" si="50"/>
        <v>0.1088498704890184</v>
      </c>
      <c r="GU6">
        <f t="shared" si="113"/>
        <v>40</v>
      </c>
      <c r="GV6">
        <f>LOOKUP(GU6,'Population Data'!$B$2:$B$43,'Population Data'!$D$2:$D$43)</f>
        <v>2.54</v>
      </c>
      <c r="GX6">
        <f ca="1" t="shared" si="51"/>
        <v>0.42925277002111406</v>
      </c>
      <c r="GY6">
        <f t="shared" si="114"/>
        <v>27</v>
      </c>
      <c r="GZ6">
        <f>LOOKUP(GY6,'Population Data'!$B$2:$B$43,'Population Data'!$D$2:$D$43)</f>
        <v>2.42</v>
      </c>
      <c r="HB6">
        <f ca="1" t="shared" si="52"/>
        <v>0.682851634699937</v>
      </c>
      <c r="HC6">
        <f t="shared" si="115"/>
        <v>14</v>
      </c>
      <c r="HD6">
        <f>LOOKUP(HC6,'Population Data'!$B$2:$B$43,'Population Data'!$D$2:$D$43)</f>
        <v>3.9</v>
      </c>
      <c r="HF6">
        <f ca="1" t="shared" si="53"/>
        <v>0.08717465812260816</v>
      </c>
      <c r="HG6">
        <f t="shared" si="116"/>
        <v>41</v>
      </c>
      <c r="HH6">
        <f>LOOKUP(HG6,'Population Data'!$B$2:$B$43,'Population Data'!$D$2:$D$43)</f>
        <v>2.06</v>
      </c>
      <c r="HJ6">
        <f ca="1" t="shared" si="54"/>
        <v>0.7588817484851476</v>
      </c>
      <c r="HK6">
        <f t="shared" si="117"/>
        <v>9</v>
      </c>
      <c r="HL6">
        <f>LOOKUP(HK6,'Population Data'!$B$2:$B$43,'Population Data'!$D$2:$D$43)</f>
        <v>4.03</v>
      </c>
      <c r="HN6">
        <f ca="1" t="shared" si="55"/>
        <v>0.1681454160248408</v>
      </c>
      <c r="HO6">
        <f t="shared" si="118"/>
        <v>36</v>
      </c>
      <c r="HP6">
        <f>LOOKUP(HO6,'Population Data'!$B$2:$B$43,'Population Data'!$D$2:$D$43)</f>
        <v>2.38</v>
      </c>
      <c r="HR6">
        <f ca="1" t="shared" si="56"/>
        <v>0.8739633322800879</v>
      </c>
      <c r="HS6">
        <f t="shared" si="119"/>
        <v>6</v>
      </c>
      <c r="HT6">
        <f>LOOKUP(HS6,'Population Data'!$B$2:$B$43,'Population Data'!$D$2:$D$43)</f>
        <v>7.64</v>
      </c>
      <c r="HV6">
        <f ca="1" t="shared" si="57"/>
        <v>0.4554567145184635</v>
      </c>
      <c r="HW6">
        <f t="shared" si="120"/>
        <v>19</v>
      </c>
      <c r="HX6">
        <f>LOOKUP(HW6,'Population Data'!$B$2:$B$43,'Population Data'!$D$2:$D$43)</f>
        <v>3.93</v>
      </c>
      <c r="HZ6">
        <f ca="1" t="shared" si="58"/>
        <v>0.35290885138026795</v>
      </c>
      <c r="IA6">
        <f t="shared" si="121"/>
        <v>24</v>
      </c>
      <c r="IB6">
        <f>LOOKUP(IA6,'Population Data'!$B$2:$B$43,'Population Data'!$D$2:$D$43)</f>
        <v>1.93</v>
      </c>
      <c r="ID6">
        <f ca="1" t="shared" si="59"/>
        <v>0.6733886314865266</v>
      </c>
      <c r="IE6">
        <f t="shared" si="122"/>
        <v>17</v>
      </c>
      <c r="IF6">
        <f>LOOKUP(IE6,'Population Data'!$B$2:$B$43,'Population Data'!$D$2:$D$43)</f>
        <v>4.8</v>
      </c>
      <c r="IH6">
        <f ca="1" t="shared" si="60"/>
        <v>0.35419295746220825</v>
      </c>
      <c r="II6">
        <f t="shared" si="123"/>
        <v>27</v>
      </c>
      <c r="IJ6">
        <f>LOOKUP(II6,'Population Data'!$B$2:$B$43,'Population Data'!$D$2:$D$43)</f>
        <v>2.42</v>
      </c>
      <c r="IL6">
        <f ca="1" t="shared" si="61"/>
        <v>0.34940144302933973</v>
      </c>
      <c r="IM6">
        <f t="shared" si="124"/>
        <v>20</v>
      </c>
      <c r="IN6">
        <f>LOOKUP(IM6,'Population Data'!$B$2:$B$43,'Population Data'!$D$2:$D$43)</f>
        <v>3.99</v>
      </c>
      <c r="IP6">
        <f ca="1" t="shared" si="62"/>
        <v>0.059385708264422576</v>
      </c>
      <c r="IQ6">
        <f t="shared" si="125"/>
        <v>39</v>
      </c>
      <c r="IR6">
        <f>LOOKUP(IQ6,'Population Data'!$B$2:$B$43,'Population Data'!$D$2:$D$43)</f>
        <v>2.46</v>
      </c>
    </row>
    <row r="7" spans="1:252" ht="15.75">
      <c r="A7">
        <v>6</v>
      </c>
      <c r="B7">
        <f ca="1" t="shared" si="0"/>
        <v>0.7482351780057955</v>
      </c>
      <c r="C7">
        <f t="shared" si="63"/>
        <v>14</v>
      </c>
      <c r="D7">
        <f>LOOKUP(C7,'Population Data'!$B$2:$B$43,'Population Data'!$D$2:$D$43)</f>
        <v>3.9</v>
      </c>
      <c r="F7">
        <f ca="1" t="shared" si="1"/>
        <v>0.8074941307282995</v>
      </c>
      <c r="G7">
        <f t="shared" si="64"/>
        <v>8</v>
      </c>
      <c r="H7">
        <f>LOOKUP(G7,'Population Data'!$B$2:$B$43,'Population Data'!$D$2:$D$43)</f>
        <v>3.22</v>
      </c>
      <c r="J7">
        <f ca="1" t="shared" si="2"/>
        <v>0.8960652067112446</v>
      </c>
      <c r="K7">
        <f t="shared" si="65"/>
        <v>4</v>
      </c>
      <c r="L7">
        <f>LOOKUP(K7,'Population Data'!$B$2:$B$43,'Population Data'!$D$2:$D$43)</f>
        <v>11.6</v>
      </c>
      <c r="N7">
        <f ca="1" t="shared" si="3"/>
        <v>0.09708821787694433</v>
      </c>
      <c r="O7">
        <f t="shared" si="66"/>
        <v>38</v>
      </c>
      <c r="P7">
        <f>LOOKUP(O7,'Population Data'!$B$2:$B$43,'Population Data'!$D$2:$D$43)</f>
        <v>2.32</v>
      </c>
      <c r="R7">
        <f ca="1" t="shared" si="4"/>
        <v>0.33941727257920773</v>
      </c>
      <c r="S7">
        <f t="shared" si="67"/>
        <v>30</v>
      </c>
      <c r="T7">
        <f>LOOKUP(S7,'Population Data'!$B$2:$B$43,'Population Data'!$D$2:$D$43)</f>
        <v>2.1</v>
      </c>
      <c r="V7">
        <f ca="1" t="shared" si="5"/>
        <v>0.12859587961492802</v>
      </c>
      <c r="W7">
        <f t="shared" si="68"/>
        <v>37</v>
      </c>
      <c r="X7">
        <f>LOOKUP(W7,'Population Data'!$B$2:$B$43,'Population Data'!$D$2:$D$43)</f>
        <v>2.54</v>
      </c>
      <c r="Z7">
        <f ca="1" t="shared" si="6"/>
        <v>0.9697110781622725</v>
      </c>
      <c r="AA7">
        <f t="shared" si="69"/>
        <v>1</v>
      </c>
      <c r="AB7">
        <f>LOOKUP(AA7,'Population Data'!$B$2:$B$43,'Population Data'!$D$2:$D$43)</f>
        <v>13.2</v>
      </c>
      <c r="AD7">
        <f ca="1" t="shared" si="7"/>
        <v>0.9616919012195092</v>
      </c>
      <c r="AE7">
        <f t="shared" si="70"/>
        <v>3</v>
      </c>
      <c r="AF7">
        <f>LOOKUP(AE7,'Population Data'!$B$2:$B$43,'Population Data'!$D$2:$D$43)</f>
        <v>10.49</v>
      </c>
      <c r="AH7">
        <f ca="1" t="shared" si="8"/>
        <v>0.10387143639314234</v>
      </c>
      <c r="AI7">
        <f t="shared" si="71"/>
        <v>37</v>
      </c>
      <c r="AJ7">
        <f>LOOKUP(AI7,'Population Data'!$B$2:$B$43,'Population Data'!$D$2:$D$43)</f>
        <v>2.54</v>
      </c>
      <c r="AL7">
        <f ca="1" t="shared" si="9"/>
        <v>0.23657791166770115</v>
      </c>
      <c r="AM7">
        <f t="shared" si="72"/>
        <v>30</v>
      </c>
      <c r="AN7">
        <f>LOOKUP(AM7,'Population Data'!$B$2:$B$43,'Population Data'!$D$2:$D$43)</f>
        <v>2.1</v>
      </c>
      <c r="AP7">
        <f ca="1" t="shared" si="10"/>
        <v>0.5233466270492791</v>
      </c>
      <c r="AQ7">
        <f t="shared" si="73"/>
        <v>21</v>
      </c>
      <c r="AR7">
        <f>LOOKUP(AQ7,'Population Data'!$B$2:$B$43,'Population Data'!$D$2:$D$43)</f>
        <v>4.41</v>
      </c>
      <c r="AT7">
        <f ca="1" t="shared" si="11"/>
        <v>0.9693118070030438</v>
      </c>
      <c r="AU7">
        <f t="shared" si="74"/>
        <v>3</v>
      </c>
      <c r="AV7">
        <f>LOOKUP(AU7,'Population Data'!$B$2:$B$43,'Population Data'!$D$2:$D$43)</f>
        <v>10.49</v>
      </c>
      <c r="AX7">
        <f ca="1" t="shared" si="12"/>
        <v>0.37674099361661084</v>
      </c>
      <c r="AY7">
        <f t="shared" si="75"/>
        <v>30</v>
      </c>
      <c r="AZ7">
        <f>LOOKUP(AY7,'Population Data'!$B$2:$B$43,'Population Data'!$D$2:$D$43)</f>
        <v>2.1</v>
      </c>
      <c r="BB7">
        <f ca="1" t="shared" si="13"/>
        <v>0.13996751696295595</v>
      </c>
      <c r="BC7">
        <f t="shared" si="76"/>
        <v>31</v>
      </c>
      <c r="BD7">
        <f>LOOKUP(BC7,'Population Data'!$B$2:$B$43,'Population Data'!$D$2:$D$43)</f>
        <v>2.54</v>
      </c>
      <c r="BF7">
        <f ca="1" t="shared" si="14"/>
        <v>0.22825799138842573</v>
      </c>
      <c r="BG7">
        <f t="shared" si="77"/>
        <v>35</v>
      </c>
      <c r="BH7">
        <f>LOOKUP(BG7,'Population Data'!$B$2:$B$43,'Population Data'!$D$2:$D$43)</f>
        <v>2.31</v>
      </c>
      <c r="BJ7">
        <f ca="1" t="shared" si="15"/>
        <v>0.15067687853023293</v>
      </c>
      <c r="BK7">
        <f t="shared" si="78"/>
        <v>38</v>
      </c>
      <c r="BL7">
        <f>LOOKUP(BK7,'Population Data'!$B$2:$B$43,'Population Data'!$D$2:$D$43)</f>
        <v>2.32</v>
      </c>
      <c r="BN7">
        <f ca="1" t="shared" si="16"/>
        <v>0.768296899725466</v>
      </c>
      <c r="BO7">
        <f t="shared" si="79"/>
        <v>10</v>
      </c>
      <c r="BP7">
        <f>LOOKUP(BO7,'Population Data'!$B$2:$B$43,'Population Data'!$D$2:$D$43)</f>
        <v>3.73</v>
      </c>
      <c r="BR7">
        <f ca="1" t="shared" si="17"/>
        <v>0.8043662332881704</v>
      </c>
      <c r="BS7">
        <f t="shared" si="80"/>
        <v>6</v>
      </c>
      <c r="BT7">
        <f>LOOKUP(BS7,'Population Data'!$B$2:$B$43,'Population Data'!$D$2:$D$43)</f>
        <v>7.64</v>
      </c>
      <c r="BV7">
        <f ca="1" t="shared" si="18"/>
        <v>0.4502448153367016</v>
      </c>
      <c r="BW7">
        <f t="shared" si="81"/>
        <v>25</v>
      </c>
      <c r="BX7">
        <f>LOOKUP(BW7,'Population Data'!$B$2:$B$43,'Population Data'!$D$2:$D$43)</f>
        <v>2.73</v>
      </c>
      <c r="BZ7">
        <f ca="1" t="shared" si="19"/>
        <v>0.14629713621396978</v>
      </c>
      <c r="CA7">
        <f t="shared" si="82"/>
        <v>35</v>
      </c>
      <c r="CB7">
        <f>LOOKUP(CA7,'Population Data'!$B$2:$B$43,'Population Data'!$D$2:$D$43)</f>
        <v>2.31</v>
      </c>
      <c r="CD7">
        <f ca="1" t="shared" si="20"/>
        <v>0.41297429075657444</v>
      </c>
      <c r="CE7">
        <f t="shared" si="83"/>
        <v>22</v>
      </c>
      <c r="CF7">
        <f>LOOKUP(CE7,'Population Data'!$B$2:$B$43,'Population Data'!$D$2:$D$43)</f>
        <v>2.42</v>
      </c>
      <c r="CH7">
        <f ca="1" t="shared" si="21"/>
        <v>0.5791863253081536</v>
      </c>
      <c r="CI7">
        <f t="shared" si="84"/>
        <v>20</v>
      </c>
      <c r="CJ7">
        <f>LOOKUP(CI7,'Population Data'!$B$2:$B$43,'Population Data'!$D$2:$D$43)</f>
        <v>3.99</v>
      </c>
      <c r="CL7">
        <f ca="1" t="shared" si="22"/>
        <v>0.1284417784308699</v>
      </c>
      <c r="CM7">
        <f t="shared" si="85"/>
        <v>35</v>
      </c>
      <c r="CN7">
        <f>LOOKUP(CM7,'Population Data'!$B$2:$B$43,'Population Data'!$D$2:$D$43)</f>
        <v>2.31</v>
      </c>
      <c r="CP7">
        <f ca="1" t="shared" si="23"/>
        <v>0.5770195879915807</v>
      </c>
      <c r="CQ7">
        <f t="shared" si="86"/>
        <v>17</v>
      </c>
      <c r="CR7">
        <f>LOOKUP(CQ7,'Population Data'!$B$2:$B$43,'Population Data'!$D$2:$D$43)</f>
        <v>4.8</v>
      </c>
      <c r="CT7">
        <f ca="1" t="shared" si="24"/>
        <v>0.6357349191240437</v>
      </c>
      <c r="CU7">
        <f t="shared" si="87"/>
        <v>15</v>
      </c>
      <c r="CV7">
        <f>LOOKUP(CU7,'Population Data'!$B$2:$B$43,'Population Data'!$D$2:$D$43)</f>
        <v>4.35</v>
      </c>
      <c r="CX7">
        <f ca="1" t="shared" si="25"/>
        <v>0.6521429644850455</v>
      </c>
      <c r="CY7">
        <f t="shared" si="88"/>
        <v>17</v>
      </c>
      <c r="CZ7">
        <f>LOOKUP(CY7,'Population Data'!$B$2:$B$43,'Population Data'!$D$2:$D$43)</f>
        <v>4.8</v>
      </c>
      <c r="DB7">
        <f ca="1" t="shared" si="26"/>
        <v>0.36604442088099665</v>
      </c>
      <c r="DC7">
        <f t="shared" si="89"/>
        <v>25</v>
      </c>
      <c r="DD7">
        <f>LOOKUP(DC7,'Population Data'!$B$2:$B$43,'Population Data'!$D$2:$D$43)</f>
        <v>2.73</v>
      </c>
      <c r="DF7">
        <f ca="1" t="shared" si="27"/>
        <v>0.475366749775451</v>
      </c>
      <c r="DG7">
        <f t="shared" si="90"/>
        <v>22</v>
      </c>
      <c r="DH7">
        <f>LOOKUP(DG7,'Population Data'!$B$2:$B$43,'Population Data'!$D$2:$D$43)</f>
        <v>2.42</v>
      </c>
      <c r="DJ7">
        <f ca="1" t="shared" si="28"/>
        <v>0.022113543854546336</v>
      </c>
      <c r="DK7">
        <f t="shared" si="91"/>
        <v>41</v>
      </c>
      <c r="DL7">
        <f>LOOKUP(DK7,'Population Data'!$B$2:$B$43,'Population Data'!$D$2:$D$43)</f>
        <v>2.06</v>
      </c>
      <c r="DN7">
        <f ca="1" t="shared" si="29"/>
        <v>0.22018699128160768</v>
      </c>
      <c r="DO7">
        <f t="shared" si="92"/>
        <v>34</v>
      </c>
      <c r="DP7">
        <f>LOOKUP(DO7,'Population Data'!$B$2:$B$43,'Population Data'!$D$2:$D$43)</f>
        <v>2.6</v>
      </c>
      <c r="DR7">
        <f ca="1" t="shared" si="30"/>
        <v>0.9194320253714244</v>
      </c>
      <c r="DS7">
        <f t="shared" si="93"/>
        <v>3</v>
      </c>
      <c r="DT7">
        <f>LOOKUP(DS7,'Population Data'!$B$2:$B$43,'Population Data'!$D$2:$D$43)</f>
        <v>10.49</v>
      </c>
      <c r="DV7">
        <f ca="1" t="shared" si="31"/>
        <v>0.7633118853089091</v>
      </c>
      <c r="DW7">
        <f t="shared" si="94"/>
        <v>9</v>
      </c>
      <c r="DX7">
        <f>LOOKUP(DW7,'Population Data'!$B$2:$B$43,'Population Data'!$D$2:$D$43)</f>
        <v>4.03</v>
      </c>
      <c r="DZ7">
        <f ca="1" t="shared" si="32"/>
        <v>0.5185647483108556</v>
      </c>
      <c r="EA7">
        <f t="shared" si="95"/>
        <v>20</v>
      </c>
      <c r="EB7">
        <f>LOOKUP(EA7,'Population Data'!$B$2:$B$43,'Population Data'!$D$2:$D$43)</f>
        <v>3.99</v>
      </c>
      <c r="ED7">
        <f ca="1" t="shared" si="33"/>
        <v>0.6523061412016384</v>
      </c>
      <c r="EE7">
        <f t="shared" si="96"/>
        <v>11</v>
      </c>
      <c r="EF7">
        <f>LOOKUP(EE7,'Population Data'!$B$2:$B$43,'Population Data'!$D$2:$D$43)</f>
        <v>3.24</v>
      </c>
      <c r="EH7">
        <f ca="1" t="shared" si="34"/>
        <v>0.5551094512904624</v>
      </c>
      <c r="EI7">
        <f t="shared" si="97"/>
        <v>18</v>
      </c>
      <c r="EJ7">
        <f>LOOKUP(EI7,'Population Data'!$B$2:$B$43,'Population Data'!$D$2:$D$43)</f>
        <v>4.36</v>
      </c>
      <c r="EL7">
        <f ca="1" t="shared" si="35"/>
        <v>0.25548890554704995</v>
      </c>
      <c r="EM7">
        <f t="shared" si="98"/>
        <v>32</v>
      </c>
      <c r="EN7">
        <f>LOOKUP(EM7,'Population Data'!$B$2:$B$43,'Population Data'!$D$2:$D$43)</f>
        <v>2.73</v>
      </c>
      <c r="EP7">
        <f ca="1" t="shared" si="36"/>
        <v>0.04219128907421821</v>
      </c>
      <c r="EQ7">
        <f t="shared" si="99"/>
        <v>41</v>
      </c>
      <c r="ER7">
        <f>LOOKUP(EQ7,'Population Data'!$B$2:$B$43,'Population Data'!$D$2:$D$43)</f>
        <v>2.06</v>
      </c>
      <c r="ET7">
        <f ca="1" t="shared" si="37"/>
        <v>0.5315381412046732</v>
      </c>
      <c r="EU7">
        <f t="shared" si="100"/>
        <v>22</v>
      </c>
      <c r="EV7">
        <f>LOOKUP(EU7,'Population Data'!$B$2:$B$43,'Population Data'!$D$2:$D$43)</f>
        <v>2.42</v>
      </c>
      <c r="EX7">
        <f ca="1" t="shared" si="38"/>
        <v>0.6858015093294205</v>
      </c>
      <c r="EY7">
        <f t="shared" si="101"/>
        <v>15</v>
      </c>
      <c r="EZ7">
        <f>LOOKUP(EY7,'Population Data'!$B$2:$B$43,'Population Data'!$D$2:$D$43)</f>
        <v>4.35</v>
      </c>
      <c r="FB7">
        <f ca="1" t="shared" si="39"/>
        <v>0.3009329346427083</v>
      </c>
      <c r="FC7">
        <f t="shared" si="102"/>
        <v>32</v>
      </c>
      <c r="FD7">
        <f>LOOKUP(FC7,'Population Data'!$B$2:$B$43,'Population Data'!$D$2:$D$43)</f>
        <v>2.73</v>
      </c>
      <c r="FF7">
        <f ca="1" t="shared" si="40"/>
        <v>0.2906475197223357</v>
      </c>
      <c r="FG7">
        <f t="shared" si="103"/>
        <v>34</v>
      </c>
      <c r="FH7">
        <f>LOOKUP(FG7,'Population Data'!$B$2:$B$43,'Population Data'!$D$2:$D$43)</f>
        <v>2.6</v>
      </c>
      <c r="FJ7">
        <f ca="1" t="shared" si="41"/>
        <v>0.04926393941128204</v>
      </c>
      <c r="FK7">
        <f t="shared" si="104"/>
        <v>37</v>
      </c>
      <c r="FL7">
        <f>LOOKUP(FK7,'Population Data'!$B$2:$B$43,'Population Data'!$D$2:$D$43)</f>
        <v>2.54</v>
      </c>
      <c r="FN7">
        <f ca="1" t="shared" si="42"/>
        <v>0.9030713556810467</v>
      </c>
      <c r="FO7">
        <f t="shared" si="105"/>
        <v>8</v>
      </c>
      <c r="FP7">
        <f>LOOKUP(FO7,'Population Data'!$B$2:$B$43,'Population Data'!$D$2:$D$43)</f>
        <v>3.22</v>
      </c>
      <c r="FR7">
        <f ca="1" t="shared" si="43"/>
        <v>0.9678334515640039</v>
      </c>
      <c r="FS7">
        <f t="shared" si="106"/>
        <v>1</v>
      </c>
      <c r="FT7">
        <f>LOOKUP(FS7,'Population Data'!$B$2:$B$43,'Population Data'!$D$2:$D$43)</f>
        <v>13.2</v>
      </c>
      <c r="FV7">
        <f ca="1" t="shared" si="44"/>
        <v>0.543554921728836</v>
      </c>
      <c r="FW7">
        <f t="shared" si="107"/>
        <v>24</v>
      </c>
      <c r="FX7">
        <f>LOOKUP(FW7,'Population Data'!$B$2:$B$43,'Population Data'!$D$2:$D$43)</f>
        <v>1.93</v>
      </c>
      <c r="FZ7">
        <f ca="1" t="shared" si="45"/>
        <v>0.43557355605872505</v>
      </c>
      <c r="GA7">
        <f t="shared" si="108"/>
        <v>25</v>
      </c>
      <c r="GB7">
        <f>LOOKUP(GA7,'Population Data'!$B$2:$B$43,'Population Data'!$D$2:$D$43)</f>
        <v>2.73</v>
      </c>
      <c r="GD7">
        <f ca="1" t="shared" si="46"/>
        <v>0.664213050347763</v>
      </c>
      <c r="GE7">
        <f t="shared" si="109"/>
        <v>20</v>
      </c>
      <c r="GF7">
        <f>LOOKUP(GE7,'Population Data'!$B$2:$B$43,'Population Data'!$D$2:$D$43)</f>
        <v>3.99</v>
      </c>
      <c r="GH7">
        <f ca="1" t="shared" si="47"/>
        <v>0.800785179082882</v>
      </c>
      <c r="GI7">
        <f t="shared" si="110"/>
        <v>14</v>
      </c>
      <c r="GJ7">
        <f>LOOKUP(GI7,'Population Data'!$B$2:$B$43,'Population Data'!$D$2:$D$43)</f>
        <v>3.9</v>
      </c>
      <c r="GL7">
        <f ca="1" t="shared" si="48"/>
        <v>0.5463244568787914</v>
      </c>
      <c r="GM7">
        <f t="shared" si="111"/>
        <v>23</v>
      </c>
      <c r="GN7">
        <f>LOOKUP(GM7,'Population Data'!$B$2:$B$43,'Population Data'!$D$2:$D$43)</f>
        <v>2.66</v>
      </c>
      <c r="GP7">
        <f ca="1" t="shared" si="49"/>
        <v>0.9317424035213491</v>
      </c>
      <c r="GQ7">
        <f t="shared" si="112"/>
        <v>3</v>
      </c>
      <c r="GR7">
        <f>LOOKUP(GQ7,'Population Data'!$B$2:$B$43,'Population Data'!$D$2:$D$43)</f>
        <v>10.49</v>
      </c>
      <c r="GT7">
        <f ca="1" t="shared" si="50"/>
        <v>0.29034590996904797</v>
      </c>
      <c r="GU7">
        <f t="shared" si="113"/>
        <v>30</v>
      </c>
      <c r="GV7">
        <f>LOOKUP(GU7,'Population Data'!$B$2:$B$43,'Population Data'!$D$2:$D$43)</f>
        <v>2.1</v>
      </c>
      <c r="GX7">
        <f ca="1" t="shared" si="51"/>
        <v>0.4681045357032697</v>
      </c>
      <c r="GY7">
        <f t="shared" si="114"/>
        <v>26</v>
      </c>
      <c r="GZ7">
        <f>LOOKUP(GY7,'Population Data'!$B$2:$B$43,'Population Data'!$D$2:$D$43)</f>
        <v>3.15</v>
      </c>
      <c r="HB7">
        <f ca="1" t="shared" si="52"/>
        <v>0.26856171402342266</v>
      </c>
      <c r="HC7">
        <f t="shared" si="115"/>
        <v>33</v>
      </c>
      <c r="HD7">
        <f>LOOKUP(HC7,'Population Data'!$B$2:$B$43,'Population Data'!$D$2:$D$43)</f>
        <v>2.15</v>
      </c>
      <c r="HF7">
        <f ca="1" t="shared" si="53"/>
        <v>0.1960951287579401</v>
      </c>
      <c r="HG7">
        <f t="shared" si="116"/>
        <v>34</v>
      </c>
      <c r="HH7">
        <f>LOOKUP(HG7,'Population Data'!$B$2:$B$43,'Population Data'!$D$2:$D$43)</f>
        <v>2.6</v>
      </c>
      <c r="HJ7">
        <f ca="1" t="shared" si="54"/>
        <v>0.16386248019004035</v>
      </c>
      <c r="HK7">
        <f t="shared" si="117"/>
        <v>34</v>
      </c>
      <c r="HL7">
        <f>LOOKUP(HK7,'Population Data'!$B$2:$B$43,'Population Data'!$D$2:$D$43)</f>
        <v>2.6</v>
      </c>
      <c r="HN7">
        <f ca="1" t="shared" si="55"/>
        <v>0.48841303180333506</v>
      </c>
      <c r="HO7">
        <f t="shared" si="118"/>
        <v>25</v>
      </c>
      <c r="HP7">
        <f>LOOKUP(HO7,'Population Data'!$B$2:$B$43,'Population Data'!$D$2:$D$43)</f>
        <v>2.73</v>
      </c>
      <c r="HR7">
        <f ca="1" t="shared" si="56"/>
        <v>0.9036118472308237</v>
      </c>
      <c r="HS7">
        <f t="shared" si="119"/>
        <v>5</v>
      </c>
      <c r="HT7">
        <f>LOOKUP(HS7,'Population Data'!$B$2:$B$43,'Population Data'!$D$2:$D$43)</f>
        <v>13.2</v>
      </c>
      <c r="HV7">
        <f ca="1" t="shared" si="57"/>
        <v>0.6153508411506489</v>
      </c>
      <c r="HW7">
        <f t="shared" si="120"/>
        <v>15</v>
      </c>
      <c r="HX7">
        <f>LOOKUP(HW7,'Population Data'!$B$2:$B$43,'Population Data'!$D$2:$D$43)</f>
        <v>4.35</v>
      </c>
      <c r="HZ7">
        <f ca="1" t="shared" si="58"/>
        <v>0.7356979779779984</v>
      </c>
      <c r="IA7">
        <f t="shared" si="121"/>
        <v>9</v>
      </c>
      <c r="IB7">
        <f>LOOKUP(IA7,'Population Data'!$B$2:$B$43,'Population Data'!$D$2:$D$43)</f>
        <v>4.03</v>
      </c>
      <c r="ID7">
        <f ca="1" t="shared" si="59"/>
        <v>0.40139046290153446</v>
      </c>
      <c r="IE7">
        <f t="shared" si="122"/>
        <v>23</v>
      </c>
      <c r="IF7">
        <f>LOOKUP(IE7,'Population Data'!$B$2:$B$43,'Population Data'!$D$2:$D$43)</f>
        <v>2.66</v>
      </c>
      <c r="IH7">
        <f ca="1" t="shared" si="60"/>
        <v>0.18789812160801211</v>
      </c>
      <c r="II7">
        <f t="shared" si="123"/>
        <v>35</v>
      </c>
      <c r="IJ7">
        <f>LOOKUP(II7,'Population Data'!$B$2:$B$43,'Population Data'!$D$2:$D$43)</f>
        <v>2.31</v>
      </c>
      <c r="IL7">
        <f ca="1" t="shared" si="61"/>
        <v>0.1012216094852445</v>
      </c>
      <c r="IM7">
        <f t="shared" si="124"/>
        <v>36</v>
      </c>
      <c r="IN7">
        <f>LOOKUP(IM7,'Population Data'!$B$2:$B$43,'Population Data'!$D$2:$D$43)</f>
        <v>2.38</v>
      </c>
      <c r="IP7">
        <f ca="1" t="shared" si="62"/>
        <v>0.34863555218065045</v>
      </c>
      <c r="IQ7">
        <f t="shared" si="125"/>
        <v>22</v>
      </c>
      <c r="IR7">
        <f>LOOKUP(IQ7,'Population Data'!$B$2:$B$43,'Population Data'!$D$2:$D$43)</f>
        <v>2.42</v>
      </c>
    </row>
    <row r="8" spans="1:252" ht="15.75">
      <c r="A8">
        <v>7</v>
      </c>
      <c r="B8">
        <f ca="1" t="shared" si="0"/>
        <v>0.8480781185171691</v>
      </c>
      <c r="C8">
        <f t="shared" si="63"/>
        <v>8</v>
      </c>
      <c r="D8">
        <f>LOOKUP(C8,'Population Data'!$B$2:$B$43,'Population Data'!$D$2:$D$43)</f>
        <v>3.22</v>
      </c>
      <c r="F8">
        <f ca="1" t="shared" si="1"/>
        <v>0.44907309112482763</v>
      </c>
      <c r="G8">
        <f t="shared" si="64"/>
        <v>19</v>
      </c>
      <c r="H8">
        <f>LOOKUP(G8,'Population Data'!$B$2:$B$43,'Population Data'!$D$2:$D$43)</f>
        <v>3.93</v>
      </c>
      <c r="J8">
        <f ca="1" t="shared" si="2"/>
        <v>0.7573659205641685</v>
      </c>
      <c r="K8">
        <f t="shared" si="65"/>
        <v>11</v>
      </c>
      <c r="L8">
        <f>LOOKUP(K8,'Population Data'!$B$2:$B$43,'Population Data'!$D$2:$D$43)</f>
        <v>3.24</v>
      </c>
      <c r="N8">
        <f ca="1" t="shared" si="3"/>
        <v>0.23094048077417262</v>
      </c>
      <c r="O8">
        <f t="shared" si="66"/>
        <v>28</v>
      </c>
      <c r="P8">
        <f>LOOKUP(O8,'Population Data'!$B$2:$B$43,'Population Data'!$D$2:$D$43)</f>
        <v>2.26</v>
      </c>
      <c r="R8">
        <f ca="1" t="shared" si="4"/>
        <v>0.087650398238313</v>
      </c>
      <c r="S8">
        <f t="shared" si="67"/>
        <v>40</v>
      </c>
      <c r="T8">
        <f>LOOKUP(S8,'Population Data'!$B$2:$B$43,'Population Data'!$D$2:$D$43)</f>
        <v>2.54</v>
      </c>
      <c r="V8">
        <f ca="1" t="shared" si="5"/>
        <v>0.02763833171365171</v>
      </c>
      <c r="W8">
        <f t="shared" si="68"/>
        <v>41</v>
      </c>
      <c r="X8">
        <f>LOOKUP(W8,'Population Data'!$B$2:$B$43,'Population Data'!$D$2:$D$43)</f>
        <v>2.06</v>
      </c>
      <c r="Z8">
        <f ca="1" t="shared" si="6"/>
        <v>0.6461059329198776</v>
      </c>
      <c r="AA8">
        <f t="shared" si="69"/>
        <v>18</v>
      </c>
      <c r="AB8">
        <f>LOOKUP(AA8,'Population Data'!$B$2:$B$43,'Population Data'!$D$2:$D$43)</f>
        <v>4.36</v>
      </c>
      <c r="AD8">
        <f ca="1" t="shared" si="7"/>
        <v>0.5094480065514441</v>
      </c>
      <c r="AE8">
        <f t="shared" si="70"/>
        <v>22</v>
      </c>
      <c r="AF8">
        <f>LOOKUP(AE8,'Population Data'!$B$2:$B$43,'Population Data'!$D$2:$D$43)</f>
        <v>2.42</v>
      </c>
      <c r="AH8">
        <f ca="1" t="shared" si="8"/>
        <v>0.974257576026133</v>
      </c>
      <c r="AI8">
        <f t="shared" si="71"/>
        <v>1</v>
      </c>
      <c r="AJ8">
        <f>LOOKUP(AI8,'Population Data'!$B$2:$B$43,'Population Data'!$D$2:$D$43)</f>
        <v>13.2</v>
      </c>
      <c r="AL8">
        <f ca="1" t="shared" si="9"/>
        <v>0.4930715718319547</v>
      </c>
      <c r="AM8">
        <f t="shared" si="72"/>
        <v>22</v>
      </c>
      <c r="AN8">
        <f>LOOKUP(AM8,'Population Data'!$B$2:$B$43,'Population Data'!$D$2:$D$43)</f>
        <v>2.42</v>
      </c>
      <c r="AP8">
        <f ca="1" t="shared" si="10"/>
        <v>0.6511012004276377</v>
      </c>
      <c r="AQ8">
        <f t="shared" si="73"/>
        <v>16</v>
      </c>
      <c r="AR8">
        <f>LOOKUP(AQ8,'Population Data'!$B$2:$B$43,'Population Data'!$D$2:$D$43)</f>
        <v>3.97</v>
      </c>
      <c r="AT8">
        <f ca="1" t="shared" si="11"/>
        <v>0.09746886859839798</v>
      </c>
      <c r="AU8">
        <f t="shared" si="74"/>
        <v>38</v>
      </c>
      <c r="AV8">
        <f>LOOKUP(AU8,'Population Data'!$B$2:$B$43,'Population Data'!$D$2:$D$43)</f>
        <v>2.32</v>
      </c>
      <c r="AX8">
        <f ca="1" t="shared" si="12"/>
        <v>0.1676545046350726</v>
      </c>
      <c r="AY8">
        <f t="shared" si="75"/>
        <v>36</v>
      </c>
      <c r="AZ8">
        <f>LOOKUP(AY8,'Population Data'!$B$2:$B$43,'Population Data'!$D$2:$D$43)</f>
        <v>2.38</v>
      </c>
      <c r="BB8">
        <f ca="1" t="shared" si="13"/>
        <v>0.22122588124129594</v>
      </c>
      <c r="BC8">
        <f t="shared" si="76"/>
        <v>26</v>
      </c>
      <c r="BD8">
        <f>LOOKUP(BC8,'Population Data'!$B$2:$B$43,'Population Data'!$D$2:$D$43)</f>
        <v>3.15</v>
      </c>
      <c r="BF8">
        <f ca="1" t="shared" si="14"/>
        <v>0.6738493828832781</v>
      </c>
      <c r="BG8">
        <f t="shared" si="77"/>
        <v>10</v>
      </c>
      <c r="BH8">
        <f>LOOKUP(BG8,'Population Data'!$B$2:$B$43,'Population Data'!$D$2:$D$43)</f>
        <v>3.73</v>
      </c>
      <c r="BJ8">
        <f ca="1" t="shared" si="15"/>
        <v>0.2959408671619983</v>
      </c>
      <c r="BK8">
        <f t="shared" si="78"/>
        <v>33</v>
      </c>
      <c r="BL8">
        <f>LOOKUP(BK8,'Population Data'!$B$2:$B$43,'Population Data'!$D$2:$D$43)</f>
        <v>2.15</v>
      </c>
      <c r="BN8">
        <f ca="1" t="shared" si="16"/>
        <v>0.14863823727002135</v>
      </c>
      <c r="BO8">
        <f t="shared" si="79"/>
        <v>35</v>
      </c>
      <c r="BP8">
        <f>LOOKUP(BO8,'Population Data'!$B$2:$B$43,'Population Data'!$D$2:$D$43)</f>
        <v>2.31</v>
      </c>
      <c r="BR8">
        <f ca="1" t="shared" si="17"/>
        <v>0.007591654464336739</v>
      </c>
      <c r="BS8">
        <f t="shared" si="80"/>
        <v>41</v>
      </c>
      <c r="BT8">
        <f>LOOKUP(BS8,'Population Data'!$B$2:$B$43,'Population Data'!$D$2:$D$43)</f>
        <v>2.06</v>
      </c>
      <c r="BV8">
        <f ca="1" t="shared" si="18"/>
        <v>0.3829132928699177</v>
      </c>
      <c r="BW8">
        <f t="shared" si="81"/>
        <v>27</v>
      </c>
      <c r="BX8">
        <f>LOOKUP(BW8,'Population Data'!$B$2:$B$43,'Population Data'!$D$2:$D$43)</f>
        <v>2.42</v>
      </c>
      <c r="BZ8">
        <f ca="1" t="shared" si="19"/>
        <v>0.6615879449934536</v>
      </c>
      <c r="CA8">
        <f t="shared" si="82"/>
        <v>17</v>
      </c>
      <c r="CB8">
        <f>LOOKUP(CA8,'Population Data'!$B$2:$B$43,'Population Data'!$D$2:$D$43)</f>
        <v>4.8</v>
      </c>
      <c r="CD8">
        <f ca="1" t="shared" si="20"/>
        <v>0.08712758417076438</v>
      </c>
      <c r="CE8">
        <f t="shared" si="83"/>
        <v>39</v>
      </c>
      <c r="CF8">
        <f>LOOKUP(CE8,'Population Data'!$B$2:$B$43,'Population Data'!$D$2:$D$43)</f>
        <v>2.46</v>
      </c>
      <c r="CH8">
        <f ca="1" t="shared" si="21"/>
        <v>0.06340044325664873</v>
      </c>
      <c r="CI8">
        <f t="shared" si="84"/>
        <v>37</v>
      </c>
      <c r="CJ8">
        <f>LOOKUP(CI8,'Population Data'!$B$2:$B$43,'Population Data'!$D$2:$D$43)</f>
        <v>2.54</v>
      </c>
      <c r="CL8">
        <f ca="1" t="shared" si="22"/>
        <v>0.21679498566791644</v>
      </c>
      <c r="CM8">
        <f t="shared" si="85"/>
        <v>29</v>
      </c>
      <c r="CN8">
        <f>LOOKUP(CM8,'Population Data'!$B$2:$B$43,'Population Data'!$D$2:$D$43)</f>
        <v>2.84</v>
      </c>
      <c r="CP8">
        <f ca="1" t="shared" si="23"/>
        <v>0.8575110701595877</v>
      </c>
      <c r="CQ8">
        <f t="shared" si="86"/>
        <v>7</v>
      </c>
      <c r="CR8">
        <f>LOOKUP(CQ8,'Population Data'!$B$2:$B$43,'Population Data'!$D$2:$D$43)</f>
        <v>5.22</v>
      </c>
      <c r="CT8">
        <f ca="1" t="shared" si="24"/>
        <v>0.24762208781060502</v>
      </c>
      <c r="CU8">
        <f t="shared" si="87"/>
        <v>35</v>
      </c>
      <c r="CV8">
        <f>LOOKUP(CU8,'Population Data'!$B$2:$B$43,'Population Data'!$D$2:$D$43)</f>
        <v>2.31</v>
      </c>
      <c r="CX8">
        <f ca="1" t="shared" si="25"/>
        <v>0.19862756583048435</v>
      </c>
      <c r="CY8">
        <f t="shared" si="88"/>
        <v>36</v>
      </c>
      <c r="CZ8">
        <f>LOOKUP(CY8,'Population Data'!$B$2:$B$43,'Population Data'!$D$2:$D$43)</f>
        <v>2.38</v>
      </c>
      <c r="DB8">
        <f ca="1" t="shared" si="26"/>
        <v>0.8036382825890255</v>
      </c>
      <c r="DC8">
        <f t="shared" si="89"/>
        <v>9</v>
      </c>
      <c r="DD8">
        <f>LOOKUP(DC8,'Population Data'!$B$2:$B$43,'Population Data'!$D$2:$D$43)</f>
        <v>4.03</v>
      </c>
      <c r="DF8">
        <f ca="1" t="shared" si="27"/>
        <v>0.29116544711231773</v>
      </c>
      <c r="DG8">
        <f t="shared" si="90"/>
        <v>28</v>
      </c>
      <c r="DH8">
        <f>LOOKUP(DG8,'Population Data'!$B$2:$B$43,'Population Data'!$D$2:$D$43)</f>
        <v>2.26</v>
      </c>
      <c r="DJ8">
        <f ca="1" t="shared" si="28"/>
        <v>0.3900966992676229</v>
      </c>
      <c r="DK8">
        <f t="shared" si="91"/>
        <v>26</v>
      </c>
      <c r="DL8">
        <f>LOOKUP(DK8,'Population Data'!$B$2:$B$43,'Population Data'!$D$2:$D$43)</f>
        <v>3.15</v>
      </c>
      <c r="DN8">
        <f ca="1" t="shared" si="29"/>
        <v>0.741662386802974</v>
      </c>
      <c r="DO8">
        <f t="shared" si="92"/>
        <v>12</v>
      </c>
      <c r="DP8">
        <f>LOOKUP(DO8,'Population Data'!$B$2:$B$43,'Population Data'!$D$2:$D$43)</f>
        <v>3.49</v>
      </c>
      <c r="DR8">
        <f ca="1" t="shared" si="30"/>
        <v>0.30397142422032963</v>
      </c>
      <c r="DS8">
        <f t="shared" si="93"/>
        <v>31</v>
      </c>
      <c r="DT8">
        <f>LOOKUP(DS8,'Population Data'!$B$2:$B$43,'Population Data'!$D$2:$D$43)</f>
        <v>2.54</v>
      </c>
      <c r="DV8">
        <f ca="1" t="shared" si="31"/>
        <v>0.7959967894732682</v>
      </c>
      <c r="DW8">
        <f t="shared" si="94"/>
        <v>6</v>
      </c>
      <c r="DX8">
        <f>LOOKUP(DW8,'Population Data'!$B$2:$B$43,'Population Data'!$D$2:$D$43)</f>
        <v>7.64</v>
      </c>
      <c r="DZ8">
        <f ca="1" t="shared" si="32"/>
        <v>0.6208795977985979</v>
      </c>
      <c r="EA8">
        <f t="shared" si="95"/>
        <v>14</v>
      </c>
      <c r="EB8">
        <f>LOOKUP(EA8,'Population Data'!$B$2:$B$43,'Population Data'!$D$2:$D$43)</f>
        <v>3.9</v>
      </c>
      <c r="ED8">
        <f ca="1" t="shared" si="33"/>
        <v>0.07393358413282636</v>
      </c>
      <c r="EE8">
        <f t="shared" si="96"/>
        <v>38</v>
      </c>
      <c r="EF8">
        <f>LOOKUP(EE8,'Population Data'!$B$2:$B$43,'Population Data'!$D$2:$D$43)</f>
        <v>2.32</v>
      </c>
      <c r="EH8">
        <f ca="1" t="shared" si="34"/>
        <v>0.6360730410502806</v>
      </c>
      <c r="EI8">
        <f t="shared" si="97"/>
        <v>12</v>
      </c>
      <c r="EJ8">
        <f>LOOKUP(EI8,'Population Data'!$B$2:$B$43,'Population Data'!$D$2:$D$43)</f>
        <v>3.49</v>
      </c>
      <c r="EL8">
        <f ca="1" t="shared" si="35"/>
        <v>0.44973369608738345</v>
      </c>
      <c r="EM8">
        <f t="shared" si="98"/>
        <v>23</v>
      </c>
      <c r="EN8">
        <f>LOOKUP(EM8,'Population Data'!$B$2:$B$43,'Population Data'!$D$2:$D$43)</f>
        <v>2.66</v>
      </c>
      <c r="EP8">
        <f ca="1" t="shared" si="36"/>
        <v>0.5158088472977689</v>
      </c>
      <c r="EQ8">
        <f t="shared" si="99"/>
        <v>19</v>
      </c>
      <c r="ER8">
        <f>LOOKUP(EQ8,'Population Data'!$B$2:$B$43,'Population Data'!$D$2:$D$43)</f>
        <v>3.93</v>
      </c>
      <c r="ET8">
        <f ca="1" t="shared" si="37"/>
        <v>0.6567045496195271</v>
      </c>
      <c r="EU8">
        <f t="shared" si="100"/>
        <v>13</v>
      </c>
      <c r="EV8">
        <f>LOOKUP(EU8,'Population Data'!$B$2:$B$43,'Population Data'!$D$2:$D$43)</f>
        <v>3.95</v>
      </c>
      <c r="EX8">
        <f ca="1" t="shared" si="38"/>
        <v>0.11000089452170736</v>
      </c>
      <c r="EY8">
        <f t="shared" si="101"/>
        <v>35</v>
      </c>
      <c r="EZ8">
        <f>LOOKUP(EY8,'Population Data'!$B$2:$B$43,'Population Data'!$D$2:$D$43)</f>
        <v>2.31</v>
      </c>
      <c r="FB8">
        <f ca="1" t="shared" si="39"/>
        <v>0.2787437703596123</v>
      </c>
      <c r="FC8">
        <f t="shared" si="102"/>
        <v>34</v>
      </c>
      <c r="FD8">
        <f>LOOKUP(FC8,'Population Data'!$B$2:$B$43,'Population Data'!$D$2:$D$43)</f>
        <v>2.6</v>
      </c>
      <c r="FF8">
        <f ca="1" t="shared" si="40"/>
        <v>0.28052138616903066</v>
      </c>
      <c r="FG8">
        <f t="shared" si="103"/>
        <v>35</v>
      </c>
      <c r="FH8">
        <f>LOOKUP(FG8,'Population Data'!$B$2:$B$43,'Population Data'!$D$2:$D$43)</f>
        <v>2.31</v>
      </c>
      <c r="FJ8">
        <f ca="1" t="shared" si="41"/>
        <v>0.0919789157696368</v>
      </c>
      <c r="FK8">
        <f t="shared" si="104"/>
        <v>36</v>
      </c>
      <c r="FL8">
        <f>LOOKUP(FK8,'Population Data'!$B$2:$B$43,'Population Data'!$D$2:$D$43)</f>
        <v>2.38</v>
      </c>
      <c r="FN8">
        <f ca="1" t="shared" si="42"/>
        <v>0.7605375014817466</v>
      </c>
      <c r="FO8">
        <f t="shared" si="105"/>
        <v>14</v>
      </c>
      <c r="FP8">
        <f>LOOKUP(FO8,'Population Data'!$B$2:$B$43,'Population Data'!$D$2:$D$43)</f>
        <v>3.9</v>
      </c>
      <c r="FR8">
        <f ca="1" t="shared" si="43"/>
        <v>0.7750888811255592</v>
      </c>
      <c r="FS8">
        <f t="shared" si="106"/>
        <v>10</v>
      </c>
      <c r="FT8">
        <f>LOOKUP(FS8,'Population Data'!$B$2:$B$43,'Population Data'!$D$2:$D$43)</f>
        <v>3.73</v>
      </c>
      <c r="FV8">
        <f ca="1" t="shared" si="44"/>
        <v>0.9824841700546281</v>
      </c>
      <c r="FW8">
        <f t="shared" si="107"/>
        <v>1</v>
      </c>
      <c r="FX8">
        <f>LOOKUP(FW8,'Population Data'!$B$2:$B$43,'Population Data'!$D$2:$D$43)</f>
        <v>13.2</v>
      </c>
      <c r="FZ8">
        <f ca="1" t="shared" si="45"/>
        <v>0.13007294853171703</v>
      </c>
      <c r="GA8">
        <f t="shared" si="108"/>
        <v>39</v>
      </c>
      <c r="GB8">
        <f>LOOKUP(GA8,'Population Data'!$B$2:$B$43,'Population Data'!$D$2:$D$43)</f>
        <v>2.46</v>
      </c>
      <c r="GD8">
        <f ca="1" t="shared" si="46"/>
        <v>0.8834064270851812</v>
      </c>
      <c r="GE8">
        <f t="shared" si="109"/>
        <v>5</v>
      </c>
      <c r="GF8">
        <f>LOOKUP(GE8,'Population Data'!$B$2:$B$43,'Population Data'!$D$2:$D$43)</f>
        <v>13.2</v>
      </c>
      <c r="GH8">
        <f ca="1" t="shared" si="47"/>
        <v>0.6292891285510775</v>
      </c>
      <c r="GI8">
        <f t="shared" si="110"/>
        <v>17</v>
      </c>
      <c r="GJ8">
        <f>LOOKUP(GI8,'Population Data'!$B$2:$B$43,'Population Data'!$D$2:$D$43)</f>
        <v>4.8</v>
      </c>
      <c r="GL8">
        <f ca="1" t="shared" si="48"/>
        <v>0.2429148471620155</v>
      </c>
      <c r="GM8">
        <f t="shared" si="111"/>
        <v>32</v>
      </c>
      <c r="GN8">
        <f>LOOKUP(GM8,'Population Data'!$B$2:$B$43,'Population Data'!$D$2:$D$43)</f>
        <v>2.73</v>
      </c>
      <c r="GP8">
        <f ca="1" t="shared" si="49"/>
        <v>0.5873389315113392</v>
      </c>
      <c r="GQ8">
        <f t="shared" si="112"/>
        <v>19</v>
      </c>
      <c r="GR8">
        <f>LOOKUP(GQ8,'Population Data'!$B$2:$B$43,'Population Data'!$D$2:$D$43)</f>
        <v>3.93</v>
      </c>
      <c r="GT8">
        <f ca="1" t="shared" si="50"/>
        <v>0.4863529607114293</v>
      </c>
      <c r="GU8">
        <f t="shared" si="113"/>
        <v>21</v>
      </c>
      <c r="GV8">
        <f>LOOKUP(GU8,'Population Data'!$B$2:$B$43,'Population Data'!$D$2:$D$43)</f>
        <v>4.41</v>
      </c>
      <c r="GX8">
        <f ca="1" t="shared" si="51"/>
        <v>0.7968069268576544</v>
      </c>
      <c r="GY8">
        <f t="shared" si="114"/>
        <v>14</v>
      </c>
      <c r="GZ8">
        <f>LOOKUP(GY8,'Population Data'!$B$2:$B$43,'Population Data'!$D$2:$D$43)</f>
        <v>3.9</v>
      </c>
      <c r="HB8">
        <f ca="1" t="shared" si="52"/>
        <v>0.7135513326590838</v>
      </c>
      <c r="HC8">
        <f t="shared" si="115"/>
        <v>13</v>
      </c>
      <c r="HD8">
        <f>LOOKUP(HC8,'Population Data'!$B$2:$B$43,'Population Data'!$D$2:$D$43)</f>
        <v>3.95</v>
      </c>
      <c r="HF8">
        <f ca="1" t="shared" si="53"/>
        <v>0.11481592284700981</v>
      </c>
      <c r="HG8">
        <f t="shared" si="116"/>
        <v>38</v>
      </c>
      <c r="HH8">
        <f>LOOKUP(HG8,'Population Data'!$B$2:$B$43,'Population Data'!$D$2:$D$43)</f>
        <v>2.32</v>
      </c>
      <c r="HJ8">
        <f ca="1" t="shared" si="54"/>
        <v>0.32428065675325135</v>
      </c>
      <c r="HK8">
        <f t="shared" si="117"/>
        <v>25</v>
      </c>
      <c r="HL8">
        <f>LOOKUP(HK8,'Population Data'!$B$2:$B$43,'Population Data'!$D$2:$D$43)</f>
        <v>2.73</v>
      </c>
      <c r="HN8">
        <f ca="1" t="shared" si="55"/>
        <v>0.1473986701065958</v>
      </c>
      <c r="HO8">
        <f t="shared" si="118"/>
        <v>38</v>
      </c>
      <c r="HP8">
        <f>LOOKUP(HO8,'Population Data'!$B$2:$B$43,'Population Data'!$D$2:$D$43)</f>
        <v>2.32</v>
      </c>
      <c r="HR8">
        <f ca="1" t="shared" si="56"/>
        <v>0.791088520193046</v>
      </c>
      <c r="HS8">
        <f t="shared" si="119"/>
        <v>10</v>
      </c>
      <c r="HT8">
        <f>LOOKUP(HS8,'Population Data'!$B$2:$B$43,'Population Data'!$D$2:$D$43)</f>
        <v>3.73</v>
      </c>
      <c r="HV8">
        <f ca="1" t="shared" si="57"/>
        <v>0.17334545782076827</v>
      </c>
      <c r="HW8">
        <f t="shared" si="120"/>
        <v>35</v>
      </c>
      <c r="HX8">
        <f>LOOKUP(HW8,'Population Data'!$B$2:$B$43,'Population Data'!$D$2:$D$43)</f>
        <v>2.31</v>
      </c>
      <c r="HZ8">
        <f ca="1" t="shared" si="58"/>
        <v>0.0258994074178186</v>
      </c>
      <c r="IA8">
        <f t="shared" si="121"/>
        <v>40</v>
      </c>
      <c r="IB8">
        <f>LOOKUP(IA8,'Population Data'!$B$2:$B$43,'Population Data'!$D$2:$D$43)</f>
        <v>2.54</v>
      </c>
      <c r="ID8">
        <f ca="1" t="shared" si="59"/>
        <v>0.9754151187791595</v>
      </c>
      <c r="IE8">
        <f t="shared" si="122"/>
        <v>1</v>
      </c>
      <c r="IF8">
        <f>LOOKUP(IE8,'Population Data'!$B$2:$B$43,'Population Data'!$D$2:$D$43)</f>
        <v>13.2</v>
      </c>
      <c r="IH8">
        <f ca="1" t="shared" si="60"/>
        <v>0.890917350547239</v>
      </c>
      <c r="II8">
        <f t="shared" si="123"/>
        <v>3</v>
      </c>
      <c r="IJ8">
        <f>LOOKUP(II8,'Population Data'!$B$2:$B$43,'Population Data'!$D$2:$D$43)</f>
        <v>10.49</v>
      </c>
      <c r="IL8">
        <f ca="1" t="shared" si="61"/>
        <v>0.5809906150395151</v>
      </c>
      <c r="IM8">
        <f t="shared" si="124"/>
        <v>13</v>
      </c>
      <c r="IN8">
        <f>LOOKUP(IM8,'Population Data'!$B$2:$B$43,'Population Data'!$D$2:$D$43)</f>
        <v>3.95</v>
      </c>
      <c r="IP8">
        <f ca="1" t="shared" si="62"/>
        <v>0.6015679903961166</v>
      </c>
      <c r="IQ8">
        <f t="shared" si="125"/>
        <v>11</v>
      </c>
      <c r="IR8">
        <f>LOOKUP(IQ8,'Population Data'!$B$2:$B$43,'Population Data'!$D$2:$D$43)</f>
        <v>3.24</v>
      </c>
    </row>
    <row r="9" spans="1:252" ht="15.75">
      <c r="A9">
        <v>8</v>
      </c>
      <c r="B9">
        <f ca="1" t="shared" si="0"/>
        <v>0.5523326184919234</v>
      </c>
      <c r="C9">
        <f t="shared" si="63"/>
        <v>25</v>
      </c>
      <c r="D9">
        <f>LOOKUP(C9,'Population Data'!$B$2:$B$43,'Population Data'!$D$2:$D$43)</f>
        <v>2.73</v>
      </c>
      <c r="F9">
        <f ca="1" t="shared" si="1"/>
        <v>0.5613644594219439</v>
      </c>
      <c r="G9">
        <f t="shared" si="64"/>
        <v>16</v>
      </c>
      <c r="H9">
        <f>LOOKUP(G9,'Population Data'!$B$2:$B$43,'Population Data'!$D$2:$D$43)</f>
        <v>3.97</v>
      </c>
      <c r="J9">
        <f ca="1" t="shared" si="2"/>
        <v>0.8201822674280284</v>
      </c>
      <c r="K9">
        <f t="shared" si="65"/>
        <v>7</v>
      </c>
      <c r="L9">
        <f>LOOKUP(K9,'Population Data'!$B$2:$B$43,'Population Data'!$D$2:$D$43)</f>
        <v>5.22</v>
      </c>
      <c r="N9">
        <f ca="1" t="shared" si="3"/>
        <v>0.25072210426997976</v>
      </c>
      <c r="O9">
        <f t="shared" si="66"/>
        <v>27</v>
      </c>
      <c r="P9">
        <f>LOOKUP(O9,'Population Data'!$B$2:$B$43,'Population Data'!$D$2:$D$43)</f>
        <v>2.42</v>
      </c>
      <c r="R9">
        <f ca="1" t="shared" si="4"/>
        <v>0.23050843476244753</v>
      </c>
      <c r="S9">
        <f t="shared" si="67"/>
        <v>35</v>
      </c>
      <c r="T9">
        <f>LOOKUP(S9,'Population Data'!$B$2:$B$43,'Population Data'!$D$2:$D$43)</f>
        <v>2.31</v>
      </c>
      <c r="V9">
        <f ca="1" t="shared" si="5"/>
        <v>0.8835743816585059</v>
      </c>
      <c r="W9">
        <f t="shared" si="68"/>
        <v>5</v>
      </c>
      <c r="X9">
        <f>LOOKUP(W9,'Population Data'!$B$2:$B$43,'Population Data'!$D$2:$D$43)</f>
        <v>13.2</v>
      </c>
      <c r="Z9">
        <f ca="1" t="shared" si="6"/>
        <v>0.16640399142299156</v>
      </c>
      <c r="AA9">
        <f t="shared" si="69"/>
        <v>34</v>
      </c>
      <c r="AB9">
        <f>LOOKUP(AA9,'Population Data'!$B$2:$B$43,'Population Data'!$D$2:$D$43)</f>
        <v>2.6</v>
      </c>
      <c r="AD9">
        <f ca="1" t="shared" si="7"/>
        <v>0.2996018712760238</v>
      </c>
      <c r="AE9">
        <f t="shared" si="70"/>
        <v>33</v>
      </c>
      <c r="AF9">
        <f>LOOKUP(AE9,'Population Data'!$B$2:$B$43,'Population Data'!$D$2:$D$43)</f>
        <v>2.15</v>
      </c>
      <c r="AH9">
        <f ca="1" t="shared" si="8"/>
        <v>0.3949357421478451</v>
      </c>
      <c r="AI9">
        <f t="shared" si="71"/>
        <v>25</v>
      </c>
      <c r="AJ9">
        <f>LOOKUP(AI9,'Population Data'!$B$2:$B$43,'Population Data'!$D$2:$D$43)</f>
        <v>2.73</v>
      </c>
      <c r="AL9">
        <f ca="1" t="shared" si="9"/>
        <v>0.620562301819936</v>
      </c>
      <c r="AM9">
        <f t="shared" si="72"/>
        <v>18</v>
      </c>
      <c r="AN9">
        <f>LOOKUP(AM9,'Population Data'!$B$2:$B$43,'Population Data'!$D$2:$D$43)</f>
        <v>4.36</v>
      </c>
      <c r="AP9">
        <f ca="1" t="shared" si="10"/>
        <v>0.8936762932122749</v>
      </c>
      <c r="AQ9">
        <f t="shared" si="73"/>
        <v>6</v>
      </c>
      <c r="AR9">
        <f>LOOKUP(AQ9,'Population Data'!$B$2:$B$43,'Population Data'!$D$2:$D$43)</f>
        <v>7.64</v>
      </c>
      <c r="AT9">
        <f ca="1" t="shared" si="11"/>
        <v>0.7269574895118625</v>
      </c>
      <c r="AU9">
        <f t="shared" si="74"/>
        <v>8</v>
      </c>
      <c r="AV9">
        <f>LOOKUP(AU9,'Population Data'!$B$2:$B$43,'Population Data'!$D$2:$D$43)</f>
        <v>3.22</v>
      </c>
      <c r="AX9">
        <f ca="1" t="shared" si="12"/>
        <v>0.5972961599185572</v>
      </c>
      <c r="AY9">
        <f t="shared" si="75"/>
        <v>17</v>
      </c>
      <c r="AZ9">
        <f>LOOKUP(AY9,'Population Data'!$B$2:$B$43,'Population Data'!$D$2:$D$43)</f>
        <v>4.8</v>
      </c>
      <c r="BB9">
        <f ca="1" t="shared" si="13"/>
        <v>0.11622349153710498</v>
      </c>
      <c r="BC9">
        <f t="shared" si="76"/>
        <v>33</v>
      </c>
      <c r="BD9">
        <f>LOOKUP(BC9,'Population Data'!$B$2:$B$43,'Population Data'!$D$2:$D$43)</f>
        <v>2.15</v>
      </c>
      <c r="BF9">
        <f ca="1" t="shared" si="14"/>
        <v>0.3157995960498925</v>
      </c>
      <c r="BG9">
        <f t="shared" si="77"/>
        <v>30</v>
      </c>
      <c r="BH9">
        <f>LOOKUP(BG9,'Population Data'!$B$2:$B$43,'Population Data'!$D$2:$D$43)</f>
        <v>2.1</v>
      </c>
      <c r="BJ9">
        <f ca="1" t="shared" si="15"/>
        <v>0.4316270743975116</v>
      </c>
      <c r="BK9">
        <f t="shared" si="78"/>
        <v>26</v>
      </c>
      <c r="BL9">
        <f>LOOKUP(BK9,'Population Data'!$B$2:$B$43,'Population Data'!$D$2:$D$43)</f>
        <v>3.15</v>
      </c>
      <c r="BN9">
        <f ca="1" t="shared" si="16"/>
        <v>0.95538583581049</v>
      </c>
      <c r="BO9">
        <f t="shared" si="79"/>
        <v>3</v>
      </c>
      <c r="BP9">
        <f>LOOKUP(BO9,'Population Data'!$B$2:$B$43,'Population Data'!$D$2:$D$43)</f>
        <v>10.49</v>
      </c>
      <c r="BR9">
        <f ca="1" t="shared" si="17"/>
        <v>0.22692308374446524</v>
      </c>
      <c r="BS9">
        <f t="shared" si="80"/>
        <v>26</v>
      </c>
      <c r="BT9">
        <f>LOOKUP(BS9,'Population Data'!$B$2:$B$43,'Population Data'!$D$2:$D$43)</f>
        <v>3.15</v>
      </c>
      <c r="BV9">
        <f ca="1" t="shared" si="18"/>
        <v>0.6499812529192031</v>
      </c>
      <c r="BW9">
        <f t="shared" si="81"/>
        <v>12</v>
      </c>
      <c r="BX9">
        <f>LOOKUP(BW9,'Population Data'!$B$2:$B$43,'Population Data'!$D$2:$D$43)</f>
        <v>3.49</v>
      </c>
      <c r="BZ9">
        <f ca="1" t="shared" si="19"/>
        <v>0.11778417281202358</v>
      </c>
      <c r="CA9">
        <f t="shared" si="82"/>
        <v>37</v>
      </c>
      <c r="CB9">
        <f>LOOKUP(CA9,'Population Data'!$B$2:$B$43,'Population Data'!$D$2:$D$43)</f>
        <v>2.54</v>
      </c>
      <c r="CD9">
        <f ca="1" t="shared" si="20"/>
        <v>0.14896533886673957</v>
      </c>
      <c r="CE9">
        <f t="shared" si="83"/>
        <v>35</v>
      </c>
      <c r="CF9">
        <f>LOOKUP(CE9,'Population Data'!$B$2:$B$43,'Population Data'!$D$2:$D$43)</f>
        <v>2.31</v>
      </c>
      <c r="CH9">
        <f ca="1" t="shared" si="21"/>
        <v>0.773812644240995</v>
      </c>
      <c r="CI9">
        <f t="shared" si="84"/>
        <v>11</v>
      </c>
      <c r="CJ9">
        <f>LOOKUP(CI9,'Population Data'!$B$2:$B$43,'Population Data'!$D$2:$D$43)</f>
        <v>3.24</v>
      </c>
      <c r="CL9">
        <f ca="1" t="shared" si="22"/>
        <v>0.2482892479391443</v>
      </c>
      <c r="CM9">
        <f t="shared" si="85"/>
        <v>24</v>
      </c>
      <c r="CN9">
        <f>LOOKUP(CM9,'Population Data'!$B$2:$B$43,'Population Data'!$D$2:$D$43)</f>
        <v>1.93</v>
      </c>
      <c r="CP9">
        <f ca="1" t="shared" si="23"/>
        <v>0.11362682912371913</v>
      </c>
      <c r="CQ9">
        <f t="shared" si="86"/>
        <v>38</v>
      </c>
      <c r="CR9">
        <f>LOOKUP(CQ9,'Population Data'!$B$2:$B$43,'Population Data'!$D$2:$D$43)</f>
        <v>2.32</v>
      </c>
      <c r="CT9">
        <f ca="1" t="shared" si="24"/>
        <v>0.7147525128116834</v>
      </c>
      <c r="CU9">
        <f t="shared" si="87"/>
        <v>12</v>
      </c>
      <c r="CV9">
        <f>LOOKUP(CU9,'Population Data'!$B$2:$B$43,'Population Data'!$D$2:$D$43)</f>
        <v>3.49</v>
      </c>
      <c r="CX9">
        <f ca="1" t="shared" si="25"/>
        <v>0.7362114626871089</v>
      </c>
      <c r="CY9">
        <f t="shared" si="88"/>
        <v>12</v>
      </c>
      <c r="CZ9">
        <f>LOOKUP(CY9,'Population Data'!$B$2:$B$43,'Population Data'!$D$2:$D$43)</f>
        <v>3.49</v>
      </c>
      <c r="DB9">
        <f ca="1" t="shared" si="26"/>
        <v>0.6134747385662725</v>
      </c>
      <c r="DC9">
        <f t="shared" si="89"/>
        <v>17</v>
      </c>
      <c r="DD9">
        <f>LOOKUP(DC9,'Population Data'!$B$2:$B$43,'Population Data'!$D$2:$D$43)</f>
        <v>4.8</v>
      </c>
      <c r="DF9">
        <f ca="1" t="shared" si="27"/>
        <v>0.07750654737712126</v>
      </c>
      <c r="DG9">
        <f t="shared" si="90"/>
        <v>41</v>
      </c>
      <c r="DH9">
        <f>LOOKUP(DG9,'Population Data'!$B$2:$B$43,'Population Data'!$D$2:$D$43)</f>
        <v>2.06</v>
      </c>
      <c r="DJ9">
        <f ca="1" t="shared" si="28"/>
        <v>0.7644065222804965</v>
      </c>
      <c r="DK9">
        <f t="shared" si="91"/>
        <v>13</v>
      </c>
      <c r="DL9">
        <f>LOOKUP(DK9,'Population Data'!$B$2:$B$43,'Population Data'!$D$2:$D$43)</f>
        <v>3.95</v>
      </c>
      <c r="DN9">
        <f ca="1" t="shared" si="29"/>
        <v>0.6808279965529187</v>
      </c>
      <c r="DO9">
        <f t="shared" si="92"/>
        <v>16</v>
      </c>
      <c r="DP9">
        <f>LOOKUP(DO9,'Population Data'!$B$2:$B$43,'Population Data'!$D$2:$D$43)</f>
        <v>3.97</v>
      </c>
      <c r="DR9">
        <f ca="1" t="shared" si="30"/>
        <v>0.23908389853190948</v>
      </c>
      <c r="DS9">
        <f t="shared" si="93"/>
        <v>35</v>
      </c>
      <c r="DT9">
        <f>LOOKUP(DS9,'Population Data'!$B$2:$B$43,'Population Data'!$D$2:$D$43)</f>
        <v>2.31</v>
      </c>
      <c r="DV9">
        <f ca="1" t="shared" si="31"/>
        <v>0.3166887876811394</v>
      </c>
      <c r="DW9">
        <f t="shared" si="94"/>
        <v>29</v>
      </c>
      <c r="DX9">
        <f>LOOKUP(DW9,'Population Data'!$B$2:$B$43,'Population Data'!$D$2:$D$43)</f>
        <v>2.84</v>
      </c>
      <c r="DZ9">
        <f ca="1" t="shared" si="32"/>
        <v>0.24699479869841245</v>
      </c>
      <c r="EA9">
        <f t="shared" si="95"/>
        <v>29</v>
      </c>
      <c r="EB9">
        <f>LOOKUP(EA9,'Population Data'!$B$2:$B$43,'Population Data'!$D$2:$D$43)</f>
        <v>2.84</v>
      </c>
      <c r="ED9">
        <f ca="1" t="shared" si="33"/>
        <v>0.04809119645860749</v>
      </c>
      <c r="EE9">
        <f t="shared" si="96"/>
        <v>39</v>
      </c>
      <c r="EF9">
        <f>LOOKUP(EE9,'Population Data'!$B$2:$B$43,'Population Data'!$D$2:$D$43)</f>
        <v>2.46</v>
      </c>
      <c r="EH9">
        <f ca="1" t="shared" si="34"/>
        <v>0.15137408174290368</v>
      </c>
      <c r="EI9">
        <f t="shared" si="97"/>
        <v>37</v>
      </c>
      <c r="EJ9">
        <f>LOOKUP(EI9,'Population Data'!$B$2:$B$43,'Population Data'!$D$2:$D$43)</f>
        <v>2.54</v>
      </c>
      <c r="EL9">
        <f ca="1" t="shared" si="35"/>
        <v>0.7021782455629739</v>
      </c>
      <c r="EM9">
        <f t="shared" si="98"/>
        <v>13</v>
      </c>
      <c r="EN9">
        <f>LOOKUP(EM9,'Population Data'!$B$2:$B$43,'Population Data'!$D$2:$D$43)</f>
        <v>3.95</v>
      </c>
      <c r="EP9">
        <f ca="1" t="shared" si="36"/>
        <v>0.9622967965076622</v>
      </c>
      <c r="EQ9">
        <f t="shared" si="99"/>
        <v>2</v>
      </c>
      <c r="ER9">
        <f>LOOKUP(EQ9,'Population Data'!$B$2:$B$43,'Population Data'!$D$2:$D$43)</f>
        <v>10.31</v>
      </c>
      <c r="ET9">
        <f ca="1" t="shared" si="37"/>
        <v>0.5376208705909974</v>
      </c>
      <c r="EU9">
        <f t="shared" si="100"/>
        <v>21</v>
      </c>
      <c r="EV9">
        <f>LOOKUP(EU9,'Population Data'!$B$2:$B$43,'Population Data'!$D$2:$D$43)</f>
        <v>4.41</v>
      </c>
      <c r="EX9">
        <f ca="1" t="shared" si="38"/>
        <v>0.8933576602262504</v>
      </c>
      <c r="EY9">
        <f t="shared" si="101"/>
        <v>4</v>
      </c>
      <c r="EZ9">
        <f>LOOKUP(EY9,'Population Data'!$B$2:$B$43,'Population Data'!$D$2:$D$43)</f>
        <v>11.6</v>
      </c>
      <c r="FB9">
        <f ca="1" t="shared" si="39"/>
        <v>0.6097106915708714</v>
      </c>
      <c r="FC9">
        <f t="shared" si="102"/>
        <v>23</v>
      </c>
      <c r="FD9">
        <f>LOOKUP(FC9,'Population Data'!$B$2:$B$43,'Population Data'!$D$2:$D$43)</f>
        <v>2.66</v>
      </c>
      <c r="FF9">
        <f ca="1" t="shared" si="40"/>
        <v>0.10870485084287196</v>
      </c>
      <c r="FG9">
        <f t="shared" si="103"/>
        <v>39</v>
      </c>
      <c r="FH9">
        <f>LOOKUP(FG9,'Population Data'!$B$2:$B$43,'Population Data'!$D$2:$D$43)</f>
        <v>2.46</v>
      </c>
      <c r="FJ9">
        <f ca="1" t="shared" si="41"/>
        <v>0.4965644072372475</v>
      </c>
      <c r="FK9">
        <f t="shared" si="104"/>
        <v>24</v>
      </c>
      <c r="FL9">
        <f>LOOKUP(FK9,'Population Data'!$B$2:$B$43,'Population Data'!$D$2:$D$43)</f>
        <v>1.93</v>
      </c>
      <c r="FN9">
        <f ca="1" t="shared" si="42"/>
        <v>0.8046298171237725</v>
      </c>
      <c r="FO9">
        <f t="shared" si="105"/>
        <v>12</v>
      </c>
      <c r="FP9">
        <f>LOOKUP(FO9,'Population Data'!$B$2:$B$43,'Population Data'!$D$2:$D$43)</f>
        <v>3.49</v>
      </c>
      <c r="FR9">
        <f ca="1" t="shared" si="43"/>
        <v>0.3546839029108655</v>
      </c>
      <c r="FS9">
        <f t="shared" si="106"/>
        <v>29</v>
      </c>
      <c r="FT9">
        <f>LOOKUP(FS9,'Population Data'!$B$2:$B$43,'Population Data'!$D$2:$D$43)</f>
        <v>2.84</v>
      </c>
      <c r="FV9">
        <f ca="1" t="shared" si="44"/>
        <v>0.7621057685755263</v>
      </c>
      <c r="FW9">
        <f t="shared" si="107"/>
        <v>8</v>
      </c>
      <c r="FX9">
        <f>LOOKUP(FW9,'Population Data'!$B$2:$B$43,'Population Data'!$D$2:$D$43)</f>
        <v>3.22</v>
      </c>
      <c r="FZ9">
        <f ca="1" t="shared" si="45"/>
        <v>0.4557886053088862</v>
      </c>
      <c r="GA9">
        <f t="shared" si="108"/>
        <v>23</v>
      </c>
      <c r="GB9">
        <f>LOOKUP(GA9,'Population Data'!$B$2:$B$43,'Population Data'!$D$2:$D$43)</f>
        <v>2.66</v>
      </c>
      <c r="GD9">
        <f ca="1" t="shared" si="46"/>
        <v>0.3084633181298506</v>
      </c>
      <c r="GE9">
        <f t="shared" si="109"/>
        <v>32</v>
      </c>
      <c r="GF9">
        <f>LOOKUP(GE9,'Population Data'!$B$2:$B$43,'Population Data'!$D$2:$D$43)</f>
        <v>2.73</v>
      </c>
      <c r="GH9">
        <f ca="1" t="shared" si="47"/>
        <v>0.7564134480794797</v>
      </c>
      <c r="GI9">
        <f t="shared" si="110"/>
        <v>15</v>
      </c>
      <c r="GJ9">
        <f>LOOKUP(GI9,'Population Data'!$B$2:$B$43,'Population Data'!$D$2:$D$43)</f>
        <v>4.35</v>
      </c>
      <c r="GL9">
        <f ca="1" t="shared" si="48"/>
        <v>0.9844608687285599</v>
      </c>
      <c r="GM9">
        <f t="shared" si="111"/>
        <v>1</v>
      </c>
      <c r="GN9">
        <f>LOOKUP(GM9,'Population Data'!$B$2:$B$43,'Population Data'!$D$2:$D$43)</f>
        <v>13.2</v>
      </c>
      <c r="GP9">
        <f ca="1" t="shared" si="49"/>
        <v>0.7058540064779533</v>
      </c>
      <c r="GQ9">
        <f t="shared" si="112"/>
        <v>17</v>
      </c>
      <c r="GR9">
        <f>LOOKUP(GQ9,'Population Data'!$B$2:$B$43,'Population Data'!$D$2:$D$43)</f>
        <v>4.8</v>
      </c>
      <c r="GT9">
        <f ca="1" t="shared" si="50"/>
        <v>0.30351641301246424</v>
      </c>
      <c r="GU9">
        <f t="shared" si="113"/>
        <v>28</v>
      </c>
      <c r="GV9">
        <f>LOOKUP(GU9,'Population Data'!$B$2:$B$43,'Population Data'!$D$2:$D$43)</f>
        <v>2.26</v>
      </c>
      <c r="GX9">
        <f ca="1" t="shared" si="51"/>
        <v>0.7778181563800508</v>
      </c>
      <c r="GY9">
        <f t="shared" si="114"/>
        <v>16</v>
      </c>
      <c r="GZ9">
        <f>LOOKUP(GY9,'Population Data'!$B$2:$B$43,'Population Data'!$D$2:$D$43)</f>
        <v>3.97</v>
      </c>
      <c r="HB9">
        <f ca="1" t="shared" si="52"/>
        <v>0.8503296211072623</v>
      </c>
      <c r="HC9">
        <f t="shared" si="115"/>
        <v>5</v>
      </c>
      <c r="HD9">
        <f>LOOKUP(HC9,'Population Data'!$B$2:$B$43,'Population Data'!$D$2:$D$43)</f>
        <v>13.2</v>
      </c>
      <c r="HF9">
        <f ca="1" t="shared" si="53"/>
        <v>0.7515878987926885</v>
      </c>
      <c r="HG9">
        <f t="shared" si="116"/>
        <v>11</v>
      </c>
      <c r="HH9">
        <f>LOOKUP(HG9,'Population Data'!$B$2:$B$43,'Population Data'!$D$2:$D$43)</f>
        <v>3.24</v>
      </c>
      <c r="HJ9">
        <f ca="1" t="shared" si="54"/>
        <v>0.2592432803333402</v>
      </c>
      <c r="HK9">
        <f t="shared" si="117"/>
        <v>29</v>
      </c>
      <c r="HL9">
        <f>LOOKUP(HK9,'Population Data'!$B$2:$B$43,'Population Data'!$D$2:$D$43)</f>
        <v>2.84</v>
      </c>
      <c r="HN9">
        <f ca="1" t="shared" si="55"/>
        <v>0.6844490639356502</v>
      </c>
      <c r="HO9">
        <f t="shared" si="118"/>
        <v>14</v>
      </c>
      <c r="HP9">
        <f>LOOKUP(HO9,'Population Data'!$B$2:$B$43,'Population Data'!$D$2:$D$43)</f>
        <v>3.9</v>
      </c>
      <c r="HR9">
        <f ca="1" t="shared" si="56"/>
        <v>0.49981129146759784</v>
      </c>
      <c r="HS9">
        <f t="shared" si="119"/>
        <v>24</v>
      </c>
      <c r="HT9">
        <f>LOOKUP(HS9,'Population Data'!$B$2:$B$43,'Population Data'!$D$2:$D$43)</f>
        <v>1.93</v>
      </c>
      <c r="HV9">
        <f ca="1" t="shared" si="57"/>
        <v>0.9256039567420006</v>
      </c>
      <c r="HW9">
        <f t="shared" si="120"/>
        <v>1</v>
      </c>
      <c r="HX9">
        <f>LOOKUP(HW9,'Population Data'!$B$2:$B$43,'Population Data'!$D$2:$D$43)</f>
        <v>13.2</v>
      </c>
      <c r="HZ9">
        <f ca="1" t="shared" si="58"/>
        <v>0.21654772323192062</v>
      </c>
      <c r="IA9">
        <f t="shared" si="121"/>
        <v>29</v>
      </c>
      <c r="IB9">
        <f>LOOKUP(IA9,'Population Data'!$B$2:$B$43,'Population Data'!$D$2:$D$43)</f>
        <v>2.84</v>
      </c>
      <c r="ID9">
        <f ca="1" t="shared" si="59"/>
        <v>0.07840692879076816</v>
      </c>
      <c r="IE9">
        <f t="shared" si="122"/>
        <v>40</v>
      </c>
      <c r="IF9">
        <f>LOOKUP(IE9,'Population Data'!$B$2:$B$43,'Population Data'!$D$2:$D$43)</f>
        <v>2.54</v>
      </c>
      <c r="IH9">
        <f ca="1" t="shared" si="60"/>
        <v>0.43763194617270795</v>
      </c>
      <c r="II9">
        <f t="shared" si="123"/>
        <v>21</v>
      </c>
      <c r="IJ9">
        <f>LOOKUP(II9,'Population Data'!$B$2:$B$43,'Population Data'!$D$2:$D$43)</f>
        <v>4.41</v>
      </c>
      <c r="IL9">
        <f ca="1" t="shared" si="61"/>
        <v>0.005949314900478675</v>
      </c>
      <c r="IM9">
        <f t="shared" si="124"/>
        <v>42</v>
      </c>
      <c r="IN9">
        <f>LOOKUP(IM9,'Population Data'!$B$2:$B$43,'Population Data'!$D$2:$D$43)</f>
        <v>2.25</v>
      </c>
      <c r="IP9">
        <f ca="1" t="shared" si="62"/>
        <v>0.14767089468729988</v>
      </c>
      <c r="IQ9">
        <f t="shared" si="125"/>
        <v>36</v>
      </c>
      <c r="IR9">
        <f>LOOKUP(IQ9,'Population Data'!$B$2:$B$43,'Population Data'!$D$2:$D$43)</f>
        <v>2.38</v>
      </c>
    </row>
    <row r="10" spans="1:252" ht="15.75">
      <c r="A10">
        <v>9</v>
      </c>
      <c r="B10">
        <f ca="1" t="shared" si="0"/>
        <v>0.13885432367143502</v>
      </c>
      <c r="C10">
        <f t="shared" si="63"/>
        <v>38</v>
      </c>
      <c r="D10">
        <f>LOOKUP(C10,'Population Data'!$B$2:$B$43,'Population Data'!$D$2:$D$43)</f>
        <v>2.32</v>
      </c>
      <c r="F10">
        <f ca="1" t="shared" si="1"/>
        <v>0.9084841583375951</v>
      </c>
      <c r="G10">
        <f t="shared" si="64"/>
        <v>2</v>
      </c>
      <c r="H10">
        <f>LOOKUP(G10,'Population Data'!$B$2:$B$43,'Population Data'!$D$2:$D$43)</f>
        <v>10.31</v>
      </c>
      <c r="J10">
        <f ca="1" t="shared" si="2"/>
        <v>0.6266160994526996</v>
      </c>
      <c r="K10">
        <f t="shared" si="65"/>
        <v>16</v>
      </c>
      <c r="L10">
        <f>LOOKUP(K10,'Population Data'!$B$2:$B$43,'Population Data'!$D$2:$D$43)</f>
        <v>3.97</v>
      </c>
      <c r="N10">
        <f ca="1" t="shared" si="3"/>
        <v>0.6121205548849082</v>
      </c>
      <c r="O10">
        <f t="shared" si="66"/>
        <v>17</v>
      </c>
      <c r="P10">
        <f>LOOKUP(O10,'Population Data'!$B$2:$B$43,'Population Data'!$D$2:$D$43)</f>
        <v>4.8</v>
      </c>
      <c r="R10">
        <f ca="1" t="shared" si="4"/>
        <v>0.9271523029209552</v>
      </c>
      <c r="S10">
        <f t="shared" si="67"/>
        <v>3</v>
      </c>
      <c r="T10">
        <f>LOOKUP(S10,'Population Data'!$B$2:$B$43,'Population Data'!$D$2:$D$43)</f>
        <v>10.49</v>
      </c>
      <c r="V10">
        <f ca="1" t="shared" si="5"/>
        <v>0.6511355728969993</v>
      </c>
      <c r="W10">
        <f t="shared" si="68"/>
        <v>15</v>
      </c>
      <c r="X10">
        <f>LOOKUP(W10,'Population Data'!$B$2:$B$43,'Population Data'!$D$2:$D$43)</f>
        <v>4.35</v>
      </c>
      <c r="Z10">
        <f ca="1" t="shared" si="6"/>
        <v>0.6484039654141018</v>
      </c>
      <c r="AA10">
        <f t="shared" si="69"/>
        <v>17</v>
      </c>
      <c r="AB10">
        <f>LOOKUP(AA10,'Population Data'!$B$2:$B$43,'Population Data'!$D$2:$D$43)</f>
        <v>4.8</v>
      </c>
      <c r="AD10">
        <f ca="1" t="shared" si="7"/>
        <v>0.6016953123005131</v>
      </c>
      <c r="AE10">
        <f t="shared" si="70"/>
        <v>18</v>
      </c>
      <c r="AF10">
        <f>LOOKUP(AE10,'Population Data'!$B$2:$B$43,'Population Data'!$D$2:$D$43)</f>
        <v>4.36</v>
      </c>
      <c r="AH10">
        <f ca="1" t="shared" si="8"/>
        <v>0.7574849530963517</v>
      </c>
      <c r="AI10">
        <f t="shared" si="71"/>
        <v>10</v>
      </c>
      <c r="AJ10">
        <f>LOOKUP(AI10,'Population Data'!$B$2:$B$43,'Population Data'!$D$2:$D$43)</f>
        <v>3.73</v>
      </c>
      <c r="AL10">
        <f ca="1" t="shared" si="9"/>
        <v>0.48224853218689046</v>
      </c>
      <c r="AM10">
        <f t="shared" si="72"/>
        <v>24</v>
      </c>
      <c r="AN10">
        <f>LOOKUP(AM10,'Population Data'!$B$2:$B$43,'Population Data'!$D$2:$D$43)</f>
        <v>1.93</v>
      </c>
      <c r="AP10">
        <f ca="1" t="shared" si="10"/>
        <v>0.44392505891194933</v>
      </c>
      <c r="AQ10">
        <f t="shared" si="73"/>
        <v>25</v>
      </c>
      <c r="AR10">
        <f>LOOKUP(AQ10,'Population Data'!$B$2:$B$43,'Population Data'!$D$2:$D$43)</f>
        <v>2.73</v>
      </c>
      <c r="AT10">
        <f ca="1" t="shared" si="11"/>
        <v>0.7332813503559821</v>
      </c>
      <c r="AU10">
        <f t="shared" si="74"/>
        <v>7</v>
      </c>
      <c r="AV10">
        <f>LOOKUP(AU10,'Population Data'!$B$2:$B$43,'Population Data'!$D$2:$D$43)</f>
        <v>5.22</v>
      </c>
      <c r="AX10">
        <f ca="1" t="shared" si="12"/>
        <v>0.7196692353420527</v>
      </c>
      <c r="AY10">
        <f t="shared" si="75"/>
        <v>9</v>
      </c>
      <c r="AZ10">
        <f>LOOKUP(AY10,'Population Data'!$B$2:$B$43,'Population Data'!$D$2:$D$43)</f>
        <v>4.03</v>
      </c>
      <c r="BB10">
        <f ca="1" t="shared" si="13"/>
        <v>0.7923320752406233</v>
      </c>
      <c r="BC10">
        <f t="shared" si="76"/>
        <v>7</v>
      </c>
      <c r="BD10">
        <f>LOOKUP(BC10,'Population Data'!$B$2:$B$43,'Population Data'!$D$2:$D$43)</f>
        <v>5.22</v>
      </c>
      <c r="BF10">
        <f ca="1" t="shared" si="14"/>
        <v>0.6240518566403483</v>
      </c>
      <c r="BG10">
        <f t="shared" si="77"/>
        <v>14</v>
      </c>
      <c r="BH10">
        <f>LOOKUP(BG10,'Population Data'!$B$2:$B$43,'Population Data'!$D$2:$D$43)</f>
        <v>3.9</v>
      </c>
      <c r="BJ10">
        <f ca="1" t="shared" si="15"/>
        <v>0.4858938618759703</v>
      </c>
      <c r="BK10">
        <f t="shared" si="78"/>
        <v>23</v>
      </c>
      <c r="BL10">
        <f>LOOKUP(BK10,'Population Data'!$B$2:$B$43,'Population Data'!$D$2:$D$43)</f>
        <v>2.66</v>
      </c>
      <c r="BN10">
        <f ca="1" t="shared" si="16"/>
        <v>0.24257536183250117</v>
      </c>
      <c r="BO10">
        <f t="shared" si="79"/>
        <v>29</v>
      </c>
      <c r="BP10">
        <f>LOOKUP(BO10,'Population Data'!$B$2:$B$43,'Population Data'!$D$2:$D$43)</f>
        <v>2.84</v>
      </c>
      <c r="BR10">
        <f ca="1" t="shared" si="17"/>
        <v>0.37186481282784445</v>
      </c>
      <c r="BS10">
        <f t="shared" si="80"/>
        <v>21</v>
      </c>
      <c r="BT10">
        <f>LOOKUP(BS10,'Population Data'!$B$2:$B$43,'Population Data'!$D$2:$D$43)</f>
        <v>4.41</v>
      </c>
      <c r="BV10">
        <f ca="1" t="shared" si="18"/>
        <v>0.7989982692376392</v>
      </c>
      <c r="BW10">
        <f t="shared" si="81"/>
        <v>4</v>
      </c>
      <c r="BX10">
        <f>LOOKUP(BW10,'Population Data'!$B$2:$B$43,'Population Data'!$D$2:$D$43)</f>
        <v>11.6</v>
      </c>
      <c r="BZ10">
        <f ca="1" t="shared" si="19"/>
        <v>0.40006561205284596</v>
      </c>
      <c r="CA10">
        <f t="shared" si="82"/>
        <v>24</v>
      </c>
      <c r="CB10">
        <f>LOOKUP(CA10,'Population Data'!$B$2:$B$43,'Population Data'!$D$2:$D$43)</f>
        <v>1.93</v>
      </c>
      <c r="CD10">
        <f ca="1" t="shared" si="20"/>
        <v>0.311946514778099</v>
      </c>
      <c r="CE10">
        <f t="shared" si="83"/>
        <v>29</v>
      </c>
      <c r="CF10">
        <f>LOOKUP(CE10,'Population Data'!$B$2:$B$43,'Population Data'!$D$2:$D$43)</f>
        <v>2.84</v>
      </c>
      <c r="CH10">
        <f ca="1" t="shared" si="21"/>
        <v>0.4374409375466568</v>
      </c>
      <c r="CI10">
        <f t="shared" si="84"/>
        <v>26</v>
      </c>
      <c r="CJ10">
        <f>LOOKUP(CI10,'Population Data'!$B$2:$B$43,'Population Data'!$D$2:$D$43)</f>
        <v>3.15</v>
      </c>
      <c r="CL10">
        <f ca="1" t="shared" si="22"/>
        <v>0.009619662787875516</v>
      </c>
      <c r="CM10">
        <f t="shared" si="85"/>
        <v>42</v>
      </c>
      <c r="CN10">
        <f>LOOKUP(CM10,'Population Data'!$B$2:$B$43,'Population Data'!$D$2:$D$43)</f>
        <v>2.25</v>
      </c>
      <c r="CP10">
        <f ca="1" t="shared" si="23"/>
        <v>0.9151569493922324</v>
      </c>
      <c r="CQ10">
        <f t="shared" si="86"/>
        <v>5</v>
      </c>
      <c r="CR10">
        <f>LOOKUP(CQ10,'Population Data'!$B$2:$B$43,'Population Data'!$D$2:$D$43)</f>
        <v>13.2</v>
      </c>
      <c r="CT10">
        <f ca="1" t="shared" si="24"/>
        <v>0.1725950238183831</v>
      </c>
      <c r="CU10">
        <f t="shared" si="87"/>
        <v>38</v>
      </c>
      <c r="CV10">
        <f>LOOKUP(CU10,'Population Data'!$B$2:$B$43,'Population Data'!$D$2:$D$43)</f>
        <v>2.32</v>
      </c>
      <c r="CX10">
        <f ca="1" t="shared" si="25"/>
        <v>0.8732552281542357</v>
      </c>
      <c r="CY10">
        <f t="shared" si="88"/>
        <v>2</v>
      </c>
      <c r="CZ10">
        <f>LOOKUP(CY10,'Population Data'!$B$2:$B$43,'Population Data'!$D$2:$D$43)</f>
        <v>10.31</v>
      </c>
      <c r="DB10">
        <f ca="1" t="shared" si="26"/>
        <v>0.5448648667973259</v>
      </c>
      <c r="DC10">
        <f t="shared" si="89"/>
        <v>21</v>
      </c>
      <c r="DD10">
        <f>LOOKUP(DC10,'Population Data'!$B$2:$B$43,'Population Data'!$D$2:$D$43)</f>
        <v>4.41</v>
      </c>
      <c r="DF10">
        <f ca="1" t="shared" si="27"/>
        <v>0.23910669921249006</v>
      </c>
      <c r="DG10">
        <f t="shared" si="90"/>
        <v>31</v>
      </c>
      <c r="DH10">
        <f>LOOKUP(DG10,'Population Data'!$B$2:$B$43,'Population Data'!$D$2:$D$43)</f>
        <v>2.54</v>
      </c>
      <c r="DJ10">
        <f ca="1" t="shared" si="28"/>
        <v>0.6813873592178536</v>
      </c>
      <c r="DK10">
        <f t="shared" si="91"/>
        <v>17</v>
      </c>
      <c r="DL10">
        <f>LOOKUP(DK10,'Population Data'!$B$2:$B$43,'Population Data'!$D$2:$D$43)</f>
        <v>4.8</v>
      </c>
      <c r="DN10">
        <f ca="1" t="shared" si="29"/>
        <v>0.9379945732407309</v>
      </c>
      <c r="DO10">
        <f t="shared" si="92"/>
        <v>6</v>
      </c>
      <c r="DP10">
        <f>LOOKUP(DO10,'Population Data'!$B$2:$B$43,'Population Data'!$D$2:$D$43)</f>
        <v>7.64</v>
      </c>
      <c r="DR10">
        <f ca="1" t="shared" si="30"/>
        <v>0.4191276049135505</v>
      </c>
      <c r="DS10">
        <f t="shared" si="93"/>
        <v>25</v>
      </c>
      <c r="DT10">
        <f>LOOKUP(DS10,'Population Data'!$B$2:$B$43,'Population Data'!$D$2:$D$43)</f>
        <v>2.73</v>
      </c>
      <c r="DV10">
        <f ca="1" t="shared" si="31"/>
        <v>0.9127109860518136</v>
      </c>
      <c r="DW10">
        <f t="shared" si="94"/>
        <v>2</v>
      </c>
      <c r="DX10">
        <f>LOOKUP(DW10,'Population Data'!$B$2:$B$43,'Population Data'!$D$2:$D$43)</f>
        <v>10.31</v>
      </c>
      <c r="DZ10">
        <f ca="1" t="shared" si="32"/>
        <v>0.5367617326159353</v>
      </c>
      <c r="EA10">
        <f t="shared" si="95"/>
        <v>17</v>
      </c>
      <c r="EB10">
        <f>LOOKUP(EA10,'Population Data'!$B$2:$B$43,'Population Data'!$D$2:$D$43)</f>
        <v>4.8</v>
      </c>
      <c r="ED10">
        <f ca="1" t="shared" si="33"/>
        <v>0.5020520716441075</v>
      </c>
      <c r="EE10">
        <f t="shared" si="96"/>
        <v>17</v>
      </c>
      <c r="EF10">
        <f>LOOKUP(EE10,'Population Data'!$B$2:$B$43,'Population Data'!$D$2:$D$43)</f>
        <v>4.8</v>
      </c>
      <c r="EH10">
        <f ca="1" t="shared" si="34"/>
        <v>0.6391269093101026</v>
      </c>
      <c r="EI10">
        <f t="shared" si="97"/>
        <v>11</v>
      </c>
      <c r="EJ10">
        <f>LOOKUP(EI10,'Population Data'!$B$2:$B$43,'Population Data'!$D$2:$D$43)</f>
        <v>3.24</v>
      </c>
      <c r="EL10">
        <f ca="1" t="shared" si="35"/>
        <v>0.9581486151930253</v>
      </c>
      <c r="EM10">
        <f t="shared" si="98"/>
        <v>2</v>
      </c>
      <c r="EN10">
        <f>LOOKUP(EM10,'Population Data'!$B$2:$B$43,'Population Data'!$D$2:$D$43)</f>
        <v>10.31</v>
      </c>
      <c r="EP10">
        <f ca="1" t="shared" si="36"/>
        <v>0.7930948842990586</v>
      </c>
      <c r="EQ10">
        <f t="shared" si="99"/>
        <v>9</v>
      </c>
      <c r="ER10">
        <f>LOOKUP(EQ10,'Population Data'!$B$2:$B$43,'Population Data'!$D$2:$D$43)</f>
        <v>4.03</v>
      </c>
      <c r="ET10">
        <f ca="1" t="shared" si="37"/>
        <v>0.46491061366099395</v>
      </c>
      <c r="EU10">
        <f t="shared" si="100"/>
        <v>24</v>
      </c>
      <c r="EV10">
        <f>LOOKUP(EU10,'Population Data'!$B$2:$B$43,'Population Data'!$D$2:$D$43)</f>
        <v>1.93</v>
      </c>
      <c r="EX10">
        <f ca="1" t="shared" si="38"/>
        <v>0.06716493764557052</v>
      </c>
      <c r="EY10">
        <f t="shared" si="101"/>
        <v>39</v>
      </c>
      <c r="EZ10">
        <f>LOOKUP(EY10,'Population Data'!$B$2:$B$43,'Population Data'!$D$2:$D$43)</f>
        <v>2.46</v>
      </c>
      <c r="FB10">
        <f ca="1" t="shared" si="39"/>
        <v>0.07888784086155032</v>
      </c>
      <c r="FC10">
        <f t="shared" si="102"/>
        <v>41</v>
      </c>
      <c r="FD10">
        <f>LOOKUP(FC10,'Population Data'!$B$2:$B$43,'Population Data'!$D$2:$D$43)</f>
        <v>2.06</v>
      </c>
      <c r="FF10">
        <f ca="1" t="shared" si="40"/>
        <v>0.796125279633021</v>
      </c>
      <c r="FG10">
        <f t="shared" si="103"/>
        <v>13</v>
      </c>
      <c r="FH10">
        <f>LOOKUP(FG10,'Population Data'!$B$2:$B$43,'Population Data'!$D$2:$D$43)</f>
        <v>3.95</v>
      </c>
      <c r="FJ10">
        <f ca="1" t="shared" si="41"/>
        <v>0.9153891519341072</v>
      </c>
      <c r="FK10">
        <f t="shared" si="104"/>
        <v>4</v>
      </c>
      <c r="FL10">
        <f>LOOKUP(FK10,'Population Data'!$B$2:$B$43,'Population Data'!$D$2:$D$43)</f>
        <v>11.6</v>
      </c>
      <c r="FN10">
        <f ca="1" t="shared" si="42"/>
        <v>0.7182549926725882</v>
      </c>
      <c r="FO10">
        <f t="shared" si="105"/>
        <v>17</v>
      </c>
      <c r="FP10">
        <f>LOOKUP(FO10,'Population Data'!$B$2:$B$43,'Population Data'!$D$2:$D$43)</f>
        <v>4.8</v>
      </c>
      <c r="FR10">
        <f ca="1" t="shared" si="43"/>
        <v>0.7982636193373077</v>
      </c>
      <c r="FS10">
        <f t="shared" si="106"/>
        <v>8</v>
      </c>
      <c r="FT10">
        <f>LOOKUP(FS10,'Population Data'!$B$2:$B$43,'Population Data'!$D$2:$D$43)</f>
        <v>3.22</v>
      </c>
      <c r="FV10">
        <f ca="1" t="shared" si="44"/>
        <v>0.09614734934643587</v>
      </c>
      <c r="FW10">
        <f t="shared" si="107"/>
        <v>38</v>
      </c>
      <c r="FX10">
        <f>LOOKUP(FW10,'Population Data'!$B$2:$B$43,'Population Data'!$D$2:$D$43)</f>
        <v>2.32</v>
      </c>
      <c r="FZ10">
        <f ca="1" t="shared" si="45"/>
        <v>0.4881014579311099</v>
      </c>
      <c r="GA10">
        <f t="shared" si="108"/>
        <v>21</v>
      </c>
      <c r="GB10">
        <f>LOOKUP(GA10,'Population Data'!$B$2:$B$43,'Population Data'!$D$2:$D$43)</f>
        <v>4.41</v>
      </c>
      <c r="GD10">
        <f ca="1" t="shared" si="46"/>
        <v>0.9463275827765382</v>
      </c>
      <c r="GE10">
        <f t="shared" si="109"/>
        <v>2</v>
      </c>
      <c r="GF10">
        <f>LOOKUP(GE10,'Population Data'!$B$2:$B$43,'Population Data'!$D$2:$D$43)</f>
        <v>10.31</v>
      </c>
      <c r="GH10">
        <f ca="1" t="shared" si="47"/>
        <v>0.4745423223473756</v>
      </c>
      <c r="GI10">
        <f t="shared" si="110"/>
        <v>23</v>
      </c>
      <c r="GJ10">
        <f>LOOKUP(GI10,'Population Data'!$B$2:$B$43,'Population Data'!$D$2:$D$43)</f>
        <v>2.66</v>
      </c>
      <c r="GL10">
        <f ca="1" t="shared" si="48"/>
        <v>0.6210419715586571</v>
      </c>
      <c r="GM10">
        <f t="shared" si="111"/>
        <v>20</v>
      </c>
      <c r="GN10">
        <f>LOOKUP(GM10,'Population Data'!$B$2:$B$43,'Population Data'!$D$2:$D$43)</f>
        <v>3.99</v>
      </c>
      <c r="GP10">
        <f ca="1" t="shared" si="49"/>
        <v>0.7195774615866721</v>
      </c>
      <c r="GQ10">
        <f t="shared" si="112"/>
        <v>15</v>
      </c>
      <c r="GR10">
        <f>LOOKUP(GQ10,'Population Data'!$B$2:$B$43,'Population Data'!$D$2:$D$43)</f>
        <v>4.35</v>
      </c>
      <c r="GT10">
        <f ca="1" t="shared" si="50"/>
        <v>0.548018623611996</v>
      </c>
      <c r="GU10">
        <f t="shared" si="113"/>
        <v>17</v>
      </c>
      <c r="GV10">
        <f>LOOKUP(GU10,'Population Data'!$B$2:$B$43,'Population Data'!$D$2:$D$43)</f>
        <v>4.8</v>
      </c>
      <c r="GX10">
        <f ca="1" t="shared" si="51"/>
        <v>0.36371152988705535</v>
      </c>
      <c r="GY10">
        <f t="shared" si="114"/>
        <v>30</v>
      </c>
      <c r="GZ10">
        <f>LOOKUP(GY10,'Population Data'!$B$2:$B$43,'Population Data'!$D$2:$D$43)</f>
        <v>2.1</v>
      </c>
      <c r="HB10">
        <f ca="1" t="shared" si="52"/>
        <v>0.024522910577335244</v>
      </c>
      <c r="HC10">
        <f t="shared" si="115"/>
        <v>41</v>
      </c>
      <c r="HD10">
        <f>LOOKUP(HC10,'Population Data'!$B$2:$B$43,'Population Data'!$D$2:$D$43)</f>
        <v>2.06</v>
      </c>
      <c r="HF10">
        <f ca="1" t="shared" si="53"/>
        <v>0.9683500879361018</v>
      </c>
      <c r="HG10">
        <f t="shared" si="116"/>
        <v>1</v>
      </c>
      <c r="HH10">
        <f>LOOKUP(HG10,'Population Data'!$B$2:$B$43,'Population Data'!$D$2:$D$43)</f>
        <v>13.2</v>
      </c>
      <c r="HJ10">
        <f ca="1" t="shared" si="54"/>
        <v>0.8864000251816653</v>
      </c>
      <c r="HK10">
        <f t="shared" si="117"/>
        <v>5</v>
      </c>
      <c r="HL10">
        <f>LOOKUP(HK10,'Population Data'!$B$2:$B$43,'Population Data'!$D$2:$D$43)</f>
        <v>13.2</v>
      </c>
      <c r="HN10">
        <f ca="1" t="shared" si="55"/>
        <v>0.4644204209886601</v>
      </c>
      <c r="HO10">
        <f t="shared" si="118"/>
        <v>26</v>
      </c>
      <c r="HP10">
        <f>LOOKUP(HO10,'Population Data'!$B$2:$B$43,'Population Data'!$D$2:$D$43)</f>
        <v>3.15</v>
      </c>
      <c r="HR10">
        <f ca="1" t="shared" si="56"/>
        <v>0.10782874479574955</v>
      </c>
      <c r="HS10">
        <f t="shared" si="119"/>
        <v>39</v>
      </c>
      <c r="HT10">
        <f>LOOKUP(HS10,'Population Data'!$B$2:$B$43,'Population Data'!$D$2:$D$43)</f>
        <v>2.46</v>
      </c>
      <c r="HV10">
        <f ca="1" t="shared" si="57"/>
        <v>0.3747707148579834</v>
      </c>
      <c r="HW10">
        <f t="shared" si="120"/>
        <v>22</v>
      </c>
      <c r="HX10">
        <f>LOOKUP(HW10,'Population Data'!$B$2:$B$43,'Population Data'!$D$2:$D$43)</f>
        <v>2.42</v>
      </c>
      <c r="HZ10">
        <f ca="1" t="shared" si="58"/>
        <v>0.009747455468529731</v>
      </c>
      <c r="IA10">
        <f t="shared" si="121"/>
        <v>41</v>
      </c>
      <c r="IB10">
        <f>LOOKUP(IA10,'Population Data'!$B$2:$B$43,'Population Data'!$D$2:$D$43)</f>
        <v>2.06</v>
      </c>
      <c r="ID10">
        <f ca="1" t="shared" si="59"/>
        <v>0.7534439863766578</v>
      </c>
      <c r="IE10">
        <f t="shared" si="122"/>
        <v>14</v>
      </c>
      <c r="IF10">
        <f>LOOKUP(IE10,'Population Data'!$B$2:$B$43,'Population Data'!$D$2:$D$43)</f>
        <v>3.9</v>
      </c>
      <c r="IH10">
        <f ca="1" t="shared" si="60"/>
        <v>0.3487453630706394</v>
      </c>
      <c r="II10">
        <f t="shared" si="123"/>
        <v>28</v>
      </c>
      <c r="IJ10">
        <f>LOOKUP(II10,'Population Data'!$B$2:$B$43,'Population Data'!$D$2:$D$43)</f>
        <v>2.26</v>
      </c>
      <c r="IL10">
        <f ca="1" t="shared" si="61"/>
        <v>0.15941615637016937</v>
      </c>
      <c r="IM10">
        <f t="shared" si="124"/>
        <v>30</v>
      </c>
      <c r="IN10">
        <f>LOOKUP(IM10,'Population Data'!$B$2:$B$43,'Population Data'!$D$2:$D$43)</f>
        <v>2.1</v>
      </c>
      <c r="IP10">
        <f ca="1" t="shared" si="62"/>
        <v>0.41397319661733045</v>
      </c>
      <c r="IQ10">
        <f t="shared" si="125"/>
        <v>20</v>
      </c>
      <c r="IR10">
        <f>LOOKUP(IQ10,'Population Data'!$B$2:$B$43,'Population Data'!$D$2:$D$43)</f>
        <v>3.99</v>
      </c>
    </row>
    <row r="11" spans="1:252" ht="15.75">
      <c r="A11">
        <v>10</v>
      </c>
      <c r="B11">
        <f ca="1" t="shared" si="0"/>
        <v>0.558795924829165</v>
      </c>
      <c r="C11">
        <f t="shared" si="63"/>
        <v>24</v>
      </c>
      <c r="D11">
        <f>LOOKUP(C11,'Population Data'!$B$2:$B$43,'Population Data'!$D$2:$D$43)</f>
        <v>1.93</v>
      </c>
      <c r="F11">
        <f ca="1" t="shared" si="1"/>
        <v>0.8341504473695549</v>
      </c>
      <c r="G11">
        <f t="shared" si="64"/>
        <v>7</v>
      </c>
      <c r="H11">
        <f>LOOKUP(G11,'Population Data'!$B$2:$B$43,'Population Data'!$D$2:$D$43)</f>
        <v>5.22</v>
      </c>
      <c r="J11">
        <f ca="1" t="shared" si="2"/>
        <v>0.2631242019941067</v>
      </c>
      <c r="K11">
        <f t="shared" si="65"/>
        <v>32</v>
      </c>
      <c r="L11">
        <f>LOOKUP(K11,'Population Data'!$B$2:$B$43,'Population Data'!$D$2:$D$43)</f>
        <v>2.73</v>
      </c>
      <c r="N11">
        <f ca="1" t="shared" si="3"/>
        <v>0.986427734429786</v>
      </c>
      <c r="O11">
        <f t="shared" si="66"/>
        <v>3</v>
      </c>
      <c r="P11">
        <f>LOOKUP(O11,'Population Data'!$B$2:$B$43,'Population Data'!$D$2:$D$43)</f>
        <v>10.49</v>
      </c>
      <c r="R11">
        <f ca="1" t="shared" si="4"/>
        <v>0.545202506927831</v>
      </c>
      <c r="S11">
        <f t="shared" si="67"/>
        <v>20</v>
      </c>
      <c r="T11">
        <f>LOOKUP(S11,'Population Data'!$B$2:$B$43,'Population Data'!$D$2:$D$43)</f>
        <v>3.99</v>
      </c>
      <c r="V11">
        <f ca="1" t="shared" si="5"/>
        <v>0.1559205533146194</v>
      </c>
      <c r="W11">
        <f t="shared" si="68"/>
        <v>33</v>
      </c>
      <c r="X11">
        <f>LOOKUP(W11,'Population Data'!$B$2:$B$43,'Population Data'!$D$2:$D$43)</f>
        <v>2.15</v>
      </c>
      <c r="Z11">
        <f ca="1" t="shared" si="6"/>
        <v>0.7713643505710852</v>
      </c>
      <c r="AA11">
        <f t="shared" si="69"/>
        <v>11</v>
      </c>
      <c r="AB11">
        <f>LOOKUP(AA11,'Population Data'!$B$2:$B$43,'Population Data'!$D$2:$D$43)</f>
        <v>3.24</v>
      </c>
      <c r="AD11">
        <f ca="1" t="shared" si="7"/>
        <v>0.8522031244019196</v>
      </c>
      <c r="AE11">
        <f t="shared" si="70"/>
        <v>8</v>
      </c>
      <c r="AF11">
        <f>LOOKUP(AE11,'Population Data'!$B$2:$B$43,'Population Data'!$D$2:$D$43)</f>
        <v>3.22</v>
      </c>
      <c r="AH11">
        <f ca="1" t="shared" si="8"/>
        <v>0.4756189350506259</v>
      </c>
      <c r="AI11">
        <f t="shared" si="71"/>
        <v>22</v>
      </c>
      <c r="AJ11">
        <f>LOOKUP(AI11,'Population Data'!$B$2:$B$43,'Population Data'!$D$2:$D$43)</f>
        <v>2.42</v>
      </c>
      <c r="AL11">
        <f ca="1" t="shared" si="9"/>
        <v>0.8064105067194024</v>
      </c>
      <c r="AM11">
        <f t="shared" si="72"/>
        <v>11</v>
      </c>
      <c r="AN11">
        <f>LOOKUP(AM11,'Population Data'!$B$2:$B$43,'Population Data'!$D$2:$D$43)</f>
        <v>3.24</v>
      </c>
      <c r="AP11">
        <f ca="1" t="shared" si="10"/>
        <v>0.4500064693279767</v>
      </c>
      <c r="AQ11">
        <f t="shared" si="73"/>
        <v>24</v>
      </c>
      <c r="AR11">
        <f>LOOKUP(AQ11,'Population Data'!$B$2:$B$43,'Population Data'!$D$2:$D$43)</f>
        <v>1.93</v>
      </c>
      <c r="AT11">
        <f ca="1" t="shared" si="11"/>
        <v>0.5749070337772082</v>
      </c>
      <c r="AU11">
        <f t="shared" si="74"/>
        <v>16</v>
      </c>
      <c r="AV11">
        <f>LOOKUP(AU11,'Population Data'!$B$2:$B$43,'Population Data'!$D$2:$D$43)</f>
        <v>3.97</v>
      </c>
      <c r="AX11">
        <f ca="1" t="shared" si="12"/>
        <v>0.6206980346844895</v>
      </c>
      <c r="AY11">
        <f t="shared" si="75"/>
        <v>14</v>
      </c>
      <c r="AZ11">
        <f>LOOKUP(AY11,'Population Data'!$B$2:$B$43,'Population Data'!$D$2:$D$43)</f>
        <v>3.9</v>
      </c>
      <c r="BB11">
        <f ca="1" t="shared" si="13"/>
        <v>0.03487762882087464</v>
      </c>
      <c r="BC11">
        <f t="shared" si="76"/>
        <v>40</v>
      </c>
      <c r="BD11">
        <f>LOOKUP(BC11,'Population Data'!$B$2:$B$43,'Population Data'!$D$2:$D$43)</f>
        <v>2.54</v>
      </c>
      <c r="BF11">
        <f ca="1" t="shared" si="14"/>
        <v>0.6632335985742718</v>
      </c>
      <c r="BG11">
        <f t="shared" si="77"/>
        <v>12</v>
      </c>
      <c r="BH11">
        <f>LOOKUP(BG11,'Population Data'!$B$2:$B$43,'Population Data'!$D$2:$D$43)</f>
        <v>3.49</v>
      </c>
      <c r="BJ11">
        <f ca="1" t="shared" si="15"/>
        <v>0.5362437336599825</v>
      </c>
      <c r="BK11">
        <f t="shared" si="78"/>
        <v>16</v>
      </c>
      <c r="BL11">
        <f>LOOKUP(BK11,'Population Data'!$B$2:$B$43,'Population Data'!$D$2:$D$43)</f>
        <v>3.97</v>
      </c>
      <c r="BN11">
        <f ca="1" t="shared" si="16"/>
        <v>0.20824590808746024</v>
      </c>
      <c r="BO11">
        <f t="shared" si="79"/>
        <v>31</v>
      </c>
      <c r="BP11">
        <f>LOOKUP(BO11,'Population Data'!$B$2:$B$43,'Population Data'!$D$2:$D$43)</f>
        <v>2.54</v>
      </c>
      <c r="BR11">
        <f ca="1" t="shared" si="17"/>
        <v>0.7856214295459619</v>
      </c>
      <c r="BS11">
        <f t="shared" si="80"/>
        <v>7</v>
      </c>
      <c r="BT11">
        <f>LOOKUP(BS11,'Population Data'!$B$2:$B$43,'Population Data'!$D$2:$D$43)</f>
        <v>5.22</v>
      </c>
      <c r="BV11">
        <f ca="1" t="shared" si="18"/>
        <v>0.0035288571743730124</v>
      </c>
      <c r="BW11">
        <f t="shared" si="81"/>
        <v>42</v>
      </c>
      <c r="BX11">
        <f>LOOKUP(BW11,'Population Data'!$B$2:$B$43,'Population Data'!$D$2:$D$43)</f>
        <v>2.25</v>
      </c>
      <c r="BZ11">
        <f ca="1" t="shared" si="19"/>
        <v>0.09336571358555934</v>
      </c>
      <c r="CA11">
        <f t="shared" si="82"/>
        <v>39</v>
      </c>
      <c r="CB11">
        <f>LOOKUP(CA11,'Population Data'!$B$2:$B$43,'Population Data'!$D$2:$D$43)</f>
        <v>2.46</v>
      </c>
      <c r="CD11">
        <f ca="1" t="shared" si="20"/>
        <v>0.4832029416168173</v>
      </c>
      <c r="CE11">
        <f t="shared" si="83"/>
        <v>21</v>
      </c>
      <c r="CF11">
        <f>LOOKUP(CE11,'Population Data'!$B$2:$B$43,'Population Data'!$D$2:$D$43)</f>
        <v>4.41</v>
      </c>
      <c r="CH11">
        <f ca="1" t="shared" si="21"/>
        <v>0.6519080735609073</v>
      </c>
      <c r="CI11">
        <f t="shared" si="84"/>
        <v>15</v>
      </c>
      <c r="CJ11">
        <f>LOOKUP(CI11,'Population Data'!$B$2:$B$43,'Population Data'!$D$2:$D$43)</f>
        <v>4.35</v>
      </c>
      <c r="CL11">
        <f ca="1" t="shared" si="22"/>
        <v>0.4958447977725873</v>
      </c>
      <c r="CM11">
        <f t="shared" si="85"/>
        <v>17</v>
      </c>
      <c r="CN11">
        <f>LOOKUP(CM11,'Population Data'!$B$2:$B$43,'Population Data'!$D$2:$D$43)</f>
        <v>4.8</v>
      </c>
      <c r="CP11">
        <f ca="1" t="shared" si="23"/>
        <v>0.1364129218529303</v>
      </c>
      <c r="CQ11">
        <f t="shared" si="86"/>
        <v>37</v>
      </c>
      <c r="CR11">
        <f>LOOKUP(CQ11,'Population Data'!$B$2:$B$43,'Population Data'!$D$2:$D$43)</f>
        <v>2.54</v>
      </c>
      <c r="CT11">
        <f ca="1" t="shared" si="24"/>
        <v>0.5771802442738668</v>
      </c>
      <c r="CU11">
        <f t="shared" si="87"/>
        <v>17</v>
      </c>
      <c r="CV11">
        <f>LOOKUP(CU11,'Population Data'!$B$2:$B$43,'Population Data'!$D$2:$D$43)</f>
        <v>4.8</v>
      </c>
      <c r="CX11">
        <f ca="1" t="shared" si="25"/>
        <v>0.7626106077342482</v>
      </c>
      <c r="CY11">
        <f t="shared" si="88"/>
        <v>10</v>
      </c>
      <c r="CZ11">
        <f>LOOKUP(CY11,'Population Data'!$B$2:$B$43,'Population Data'!$D$2:$D$43)</f>
        <v>3.73</v>
      </c>
      <c r="DB11">
        <f ca="1" t="shared" si="26"/>
        <v>0.8501387157010447</v>
      </c>
      <c r="DC11">
        <f t="shared" si="89"/>
        <v>6</v>
      </c>
      <c r="DD11">
        <f>LOOKUP(DC11,'Population Data'!$B$2:$B$43,'Population Data'!$D$2:$D$43)</f>
        <v>7.64</v>
      </c>
      <c r="DF11">
        <f ca="1" t="shared" si="27"/>
        <v>0.540362634066174</v>
      </c>
      <c r="DG11">
        <f t="shared" si="90"/>
        <v>18</v>
      </c>
      <c r="DH11">
        <f>LOOKUP(DG11,'Population Data'!$B$2:$B$43,'Population Data'!$D$2:$D$43)</f>
        <v>4.36</v>
      </c>
      <c r="DJ11">
        <f ca="1" t="shared" si="28"/>
        <v>0.3702334269266262</v>
      </c>
      <c r="DK11">
        <f t="shared" si="91"/>
        <v>30</v>
      </c>
      <c r="DL11">
        <f>LOOKUP(DK11,'Population Data'!$B$2:$B$43,'Population Data'!$D$2:$D$43)</f>
        <v>2.1</v>
      </c>
      <c r="DN11">
        <f ca="1" t="shared" si="29"/>
        <v>0.7786881523386161</v>
      </c>
      <c r="DO11">
        <f t="shared" si="92"/>
        <v>10</v>
      </c>
      <c r="DP11">
        <f>LOOKUP(DO11,'Population Data'!$B$2:$B$43,'Population Data'!$D$2:$D$43)</f>
        <v>3.73</v>
      </c>
      <c r="DR11">
        <f ca="1" t="shared" si="30"/>
        <v>0.8040685828555968</v>
      </c>
      <c r="DS11">
        <f t="shared" si="93"/>
        <v>10</v>
      </c>
      <c r="DT11">
        <f>LOOKUP(DS11,'Population Data'!$B$2:$B$43,'Population Data'!$D$2:$D$43)</f>
        <v>3.73</v>
      </c>
      <c r="DV11">
        <f ca="1" t="shared" si="31"/>
        <v>0.4357792634690324</v>
      </c>
      <c r="DW11">
        <f t="shared" si="94"/>
        <v>21</v>
      </c>
      <c r="DX11">
        <f>LOOKUP(DW11,'Population Data'!$B$2:$B$43,'Population Data'!$D$2:$D$43)</f>
        <v>4.41</v>
      </c>
      <c r="DZ11">
        <f ca="1" t="shared" si="32"/>
        <v>0.1391353615152472</v>
      </c>
      <c r="EA11">
        <f t="shared" si="95"/>
        <v>33</v>
      </c>
      <c r="EB11">
        <f>LOOKUP(EA11,'Population Data'!$B$2:$B$43,'Population Data'!$D$2:$D$43)</f>
        <v>2.15</v>
      </c>
      <c r="ED11">
        <f ca="1" t="shared" si="33"/>
        <v>0.5721225557444064</v>
      </c>
      <c r="EE11">
        <f t="shared" si="96"/>
        <v>15</v>
      </c>
      <c r="EF11">
        <f>LOOKUP(EE11,'Population Data'!$B$2:$B$43,'Population Data'!$D$2:$D$43)</f>
        <v>4.35</v>
      </c>
      <c r="EH11">
        <f ca="1" t="shared" si="34"/>
        <v>0.29890143325627716</v>
      </c>
      <c r="EI11">
        <f t="shared" si="97"/>
        <v>26</v>
      </c>
      <c r="EJ11">
        <f>LOOKUP(EI11,'Population Data'!$B$2:$B$43,'Population Data'!$D$2:$D$43)</f>
        <v>3.15</v>
      </c>
      <c r="EL11">
        <f ca="1" t="shared" si="35"/>
        <v>0.666434109204924</v>
      </c>
      <c r="EM11">
        <f t="shared" si="98"/>
        <v>14</v>
      </c>
      <c r="EN11">
        <f>LOOKUP(EM11,'Population Data'!$B$2:$B$43,'Population Data'!$D$2:$D$43)</f>
        <v>3.9</v>
      </c>
      <c r="EP11">
        <f ca="1" t="shared" si="36"/>
        <v>0.28049193472728284</v>
      </c>
      <c r="EQ11">
        <f t="shared" si="99"/>
        <v>30</v>
      </c>
      <c r="ER11">
        <f>LOOKUP(EQ11,'Population Data'!$B$2:$B$43,'Population Data'!$D$2:$D$43)</f>
        <v>2.1</v>
      </c>
      <c r="ET11">
        <f ca="1" t="shared" si="37"/>
        <v>0.9650141730778926</v>
      </c>
      <c r="EU11">
        <f t="shared" si="100"/>
        <v>4</v>
      </c>
      <c r="EV11">
        <f>LOOKUP(EU11,'Population Data'!$B$2:$B$43,'Population Data'!$D$2:$D$43)</f>
        <v>11.6</v>
      </c>
      <c r="EX11">
        <f ca="1" t="shared" si="38"/>
        <v>0.5073183423886214</v>
      </c>
      <c r="EY11">
        <f t="shared" si="101"/>
        <v>25</v>
      </c>
      <c r="EZ11">
        <f>LOOKUP(EY11,'Population Data'!$B$2:$B$43,'Population Data'!$D$2:$D$43)</f>
        <v>2.73</v>
      </c>
      <c r="FB11">
        <f ca="1" t="shared" si="39"/>
        <v>0.389226611608687</v>
      </c>
      <c r="FC11">
        <f t="shared" si="102"/>
        <v>30</v>
      </c>
      <c r="FD11">
        <f>LOOKUP(FC11,'Population Data'!$B$2:$B$43,'Population Data'!$D$2:$D$43)</f>
        <v>2.1</v>
      </c>
      <c r="FF11">
        <f ca="1" t="shared" si="40"/>
        <v>0.6153516034117308</v>
      </c>
      <c r="FG11">
        <f t="shared" si="103"/>
        <v>21</v>
      </c>
      <c r="FH11">
        <f>LOOKUP(FG11,'Population Data'!$B$2:$B$43,'Population Data'!$D$2:$D$43)</f>
        <v>4.41</v>
      </c>
      <c r="FJ11">
        <f ca="1" t="shared" si="41"/>
        <v>0.909473215063224</v>
      </c>
      <c r="FK11">
        <f t="shared" si="104"/>
        <v>5</v>
      </c>
      <c r="FL11">
        <f>LOOKUP(FK11,'Population Data'!$B$2:$B$43,'Population Data'!$D$2:$D$43)</f>
        <v>13.2</v>
      </c>
      <c r="FN11">
        <f ca="1" t="shared" si="42"/>
        <v>0.7465536312296354</v>
      </c>
      <c r="FO11">
        <f t="shared" si="105"/>
        <v>15</v>
      </c>
      <c r="FP11">
        <f>LOOKUP(FO11,'Population Data'!$B$2:$B$43,'Population Data'!$D$2:$D$43)</f>
        <v>4.35</v>
      </c>
      <c r="FR11">
        <f ca="1" t="shared" si="43"/>
        <v>0.16214397748426734</v>
      </c>
      <c r="FS11">
        <f t="shared" si="106"/>
        <v>36</v>
      </c>
      <c r="FT11">
        <f>LOOKUP(FS11,'Population Data'!$B$2:$B$43,'Population Data'!$D$2:$D$43)</f>
        <v>2.38</v>
      </c>
      <c r="FV11">
        <f ca="1" t="shared" si="44"/>
        <v>0.10218809142487573</v>
      </c>
      <c r="FW11">
        <f t="shared" si="107"/>
        <v>37</v>
      </c>
      <c r="FX11">
        <f>LOOKUP(FW11,'Population Data'!$B$2:$B$43,'Population Data'!$D$2:$D$43)</f>
        <v>2.54</v>
      </c>
      <c r="FZ11">
        <f ca="1" t="shared" si="45"/>
        <v>0.5743034365254304</v>
      </c>
      <c r="GA11">
        <f t="shared" si="108"/>
        <v>14</v>
      </c>
      <c r="GB11">
        <f>LOOKUP(GA11,'Population Data'!$B$2:$B$43,'Population Data'!$D$2:$D$43)</f>
        <v>3.9</v>
      </c>
      <c r="GD11">
        <f ca="1" t="shared" si="46"/>
        <v>0.7104275545777363</v>
      </c>
      <c r="GE11">
        <f t="shared" si="109"/>
        <v>17</v>
      </c>
      <c r="GF11">
        <f>LOOKUP(GE11,'Population Data'!$B$2:$B$43,'Population Data'!$D$2:$D$43)</f>
        <v>4.8</v>
      </c>
      <c r="GH11">
        <f ca="1" t="shared" si="47"/>
        <v>0.5599546888735922</v>
      </c>
      <c r="GI11">
        <f t="shared" si="110"/>
        <v>21</v>
      </c>
      <c r="GJ11">
        <f>LOOKUP(GI11,'Population Data'!$B$2:$B$43,'Population Data'!$D$2:$D$43)</f>
        <v>4.41</v>
      </c>
      <c r="GL11">
        <f ca="1" t="shared" si="48"/>
        <v>0.8530904333221097</v>
      </c>
      <c r="GM11">
        <f t="shared" si="111"/>
        <v>9</v>
      </c>
      <c r="GN11">
        <f>LOOKUP(GM11,'Population Data'!$B$2:$B$43,'Population Data'!$D$2:$D$43)</f>
        <v>4.03</v>
      </c>
      <c r="GP11">
        <f ca="1" t="shared" si="49"/>
        <v>0.2887409796991063</v>
      </c>
      <c r="GQ11">
        <f t="shared" si="112"/>
        <v>33</v>
      </c>
      <c r="GR11">
        <f>LOOKUP(GQ11,'Population Data'!$B$2:$B$43,'Population Data'!$D$2:$D$43)</f>
        <v>2.15</v>
      </c>
      <c r="GT11">
        <f ca="1" t="shared" si="50"/>
        <v>0.5320958996965138</v>
      </c>
      <c r="GU11">
        <f t="shared" si="113"/>
        <v>18</v>
      </c>
      <c r="GV11">
        <f>LOOKUP(GU11,'Population Data'!$B$2:$B$43,'Population Data'!$D$2:$D$43)</f>
        <v>4.36</v>
      </c>
      <c r="GX11">
        <f ca="1" t="shared" si="51"/>
        <v>0.060357546423442154</v>
      </c>
      <c r="GY11">
        <f t="shared" si="114"/>
        <v>42</v>
      </c>
      <c r="GZ11">
        <f>LOOKUP(GY11,'Population Data'!$B$2:$B$43,'Population Data'!$D$2:$D$43)</f>
        <v>2.25</v>
      </c>
      <c r="HB11">
        <f ca="1" t="shared" si="52"/>
        <v>0.2257180585527907</v>
      </c>
      <c r="HC11">
        <f t="shared" si="115"/>
        <v>35</v>
      </c>
      <c r="HD11">
        <f>LOOKUP(HC11,'Population Data'!$B$2:$B$43,'Population Data'!$D$2:$D$43)</f>
        <v>2.31</v>
      </c>
      <c r="HF11">
        <f ca="1" t="shared" si="53"/>
        <v>0.039526924684304854</v>
      </c>
      <c r="HG11">
        <f t="shared" si="116"/>
        <v>42</v>
      </c>
      <c r="HH11">
        <f>LOOKUP(HG11,'Population Data'!$B$2:$B$43,'Population Data'!$D$2:$D$43)</f>
        <v>2.25</v>
      </c>
      <c r="HJ11">
        <f ca="1" t="shared" si="54"/>
        <v>0.02014291120338496</v>
      </c>
      <c r="HK11">
        <f t="shared" si="117"/>
        <v>42</v>
      </c>
      <c r="HL11">
        <f>LOOKUP(HK11,'Population Data'!$B$2:$B$43,'Population Data'!$D$2:$D$43)</f>
        <v>2.25</v>
      </c>
      <c r="HN11">
        <f ca="1" t="shared" si="55"/>
        <v>0.07426394827830451</v>
      </c>
      <c r="HO11">
        <f t="shared" si="118"/>
        <v>41</v>
      </c>
      <c r="HP11">
        <f>LOOKUP(HO11,'Population Data'!$B$2:$B$43,'Population Data'!$D$2:$D$43)</f>
        <v>2.06</v>
      </c>
      <c r="HR11">
        <f ca="1" t="shared" si="56"/>
        <v>0.2605653536553708</v>
      </c>
      <c r="HS11">
        <f t="shared" si="119"/>
        <v>31</v>
      </c>
      <c r="HT11">
        <f>LOOKUP(HS11,'Population Data'!$B$2:$B$43,'Population Data'!$D$2:$D$43)</f>
        <v>2.54</v>
      </c>
      <c r="HV11">
        <f ca="1" t="shared" si="57"/>
        <v>0.7625149878561575</v>
      </c>
      <c r="HW11">
        <f t="shared" si="120"/>
        <v>7</v>
      </c>
      <c r="HX11">
        <f>LOOKUP(HW11,'Population Data'!$B$2:$B$43,'Population Data'!$D$2:$D$43)</f>
        <v>5.22</v>
      </c>
      <c r="HZ11">
        <f ca="1" t="shared" si="58"/>
        <v>0.0027055509019896506</v>
      </c>
      <c r="IA11">
        <f t="shared" si="121"/>
        <v>42</v>
      </c>
      <c r="IB11">
        <f>LOOKUP(IA11,'Population Data'!$B$2:$B$43,'Population Data'!$D$2:$D$43)</f>
        <v>2.25</v>
      </c>
      <c r="ID11">
        <f ca="1" t="shared" si="59"/>
        <v>0.8239755491069698</v>
      </c>
      <c r="IE11">
        <f t="shared" si="122"/>
        <v>8</v>
      </c>
      <c r="IF11">
        <f>LOOKUP(IE11,'Population Data'!$B$2:$B$43,'Population Data'!$D$2:$D$43)</f>
        <v>3.22</v>
      </c>
      <c r="IH11">
        <f ca="1" t="shared" si="60"/>
        <v>0.058267130110652765</v>
      </c>
      <c r="II11">
        <f t="shared" si="123"/>
        <v>40</v>
      </c>
      <c r="IJ11">
        <f>LOOKUP(II11,'Population Data'!$B$2:$B$43,'Population Data'!$D$2:$D$43)</f>
        <v>2.54</v>
      </c>
      <c r="IL11">
        <f ca="1" t="shared" si="61"/>
        <v>0.8279787980445613</v>
      </c>
      <c r="IM11">
        <f t="shared" si="124"/>
        <v>3</v>
      </c>
      <c r="IN11">
        <f>LOOKUP(IM11,'Population Data'!$B$2:$B$43,'Population Data'!$D$2:$D$43)</f>
        <v>10.49</v>
      </c>
      <c r="IP11">
        <f ca="1" t="shared" si="62"/>
        <v>0.9059332251168545</v>
      </c>
      <c r="IQ11">
        <f t="shared" si="125"/>
        <v>3</v>
      </c>
      <c r="IR11">
        <f>LOOKUP(IQ11,'Population Data'!$B$2:$B$43,'Population Data'!$D$2:$D$43)</f>
        <v>10.49</v>
      </c>
    </row>
    <row r="12" spans="1:252" ht="15.75">
      <c r="A12">
        <v>11</v>
      </c>
      <c r="B12">
        <f ca="1" t="shared" si="0"/>
        <v>0.35266689041436095</v>
      </c>
      <c r="C12">
        <f t="shared" si="63"/>
        <v>34</v>
      </c>
      <c r="D12">
        <f>LOOKUP(C12,'Population Data'!$B$2:$B$43,'Population Data'!$D$2:$D$43)</f>
        <v>2.6</v>
      </c>
      <c r="F12">
        <f ca="1" t="shared" si="1"/>
        <v>0.6116750709544698</v>
      </c>
      <c r="G12">
        <f t="shared" si="64"/>
        <v>15</v>
      </c>
      <c r="H12">
        <f>LOOKUP(G12,'Population Data'!$B$2:$B$43,'Population Data'!$D$2:$D$43)</f>
        <v>4.35</v>
      </c>
      <c r="J12">
        <f ca="1" t="shared" si="2"/>
        <v>0.39784482056956105</v>
      </c>
      <c r="K12">
        <f t="shared" si="65"/>
        <v>25</v>
      </c>
      <c r="L12">
        <f>LOOKUP(K12,'Population Data'!$B$2:$B$43,'Population Data'!$D$2:$D$43)</f>
        <v>2.73</v>
      </c>
      <c r="N12">
        <f ca="1" t="shared" si="3"/>
        <v>0.5505081158638037</v>
      </c>
      <c r="O12">
        <f t="shared" si="66"/>
        <v>19</v>
      </c>
      <c r="P12">
        <f>LOOKUP(O12,'Population Data'!$B$2:$B$43,'Population Data'!$D$2:$D$43)</f>
        <v>3.93</v>
      </c>
      <c r="R12">
        <f ca="1" t="shared" si="4"/>
        <v>0.13814264433382928</v>
      </c>
      <c r="S12">
        <f t="shared" si="67"/>
        <v>38</v>
      </c>
      <c r="T12">
        <f>LOOKUP(S12,'Population Data'!$B$2:$B$43,'Population Data'!$D$2:$D$43)</f>
        <v>2.32</v>
      </c>
      <c r="V12">
        <f ca="1" t="shared" si="5"/>
        <v>0.7271436216516194</v>
      </c>
      <c r="W12">
        <f t="shared" si="68"/>
        <v>11</v>
      </c>
      <c r="X12">
        <f>LOOKUP(W12,'Population Data'!$B$2:$B$43,'Population Data'!$D$2:$D$43)</f>
        <v>3.24</v>
      </c>
      <c r="Z12">
        <f ca="1" t="shared" si="6"/>
        <v>0.5635042508349534</v>
      </c>
      <c r="AA12">
        <f t="shared" si="69"/>
        <v>22</v>
      </c>
      <c r="AB12">
        <f>LOOKUP(AA12,'Population Data'!$B$2:$B$43,'Population Data'!$D$2:$D$43)</f>
        <v>2.42</v>
      </c>
      <c r="AD12">
        <f ca="1" t="shared" si="7"/>
        <v>0.6924837039962775</v>
      </c>
      <c r="AE12">
        <f t="shared" si="70"/>
        <v>15</v>
      </c>
      <c r="AF12">
        <f>LOOKUP(AE12,'Population Data'!$B$2:$B$43,'Population Data'!$D$2:$D$43)</f>
        <v>4.35</v>
      </c>
      <c r="AH12">
        <f ca="1" t="shared" si="8"/>
        <v>0.11297462183452411</v>
      </c>
      <c r="AI12">
        <f t="shared" si="71"/>
        <v>36</v>
      </c>
      <c r="AJ12">
        <f>LOOKUP(AI12,'Population Data'!$B$2:$B$43,'Population Data'!$D$2:$D$43)</f>
        <v>2.38</v>
      </c>
      <c r="AL12">
        <f ca="1" t="shared" si="9"/>
        <v>0.5719299634368431</v>
      </c>
      <c r="AM12">
        <f t="shared" si="72"/>
        <v>19</v>
      </c>
      <c r="AN12">
        <f>LOOKUP(AM12,'Population Data'!$B$2:$B$43,'Population Data'!$D$2:$D$43)</f>
        <v>3.93</v>
      </c>
      <c r="AP12">
        <f ca="1" t="shared" si="10"/>
        <v>0.9528085710301122</v>
      </c>
      <c r="AQ12">
        <f t="shared" si="73"/>
        <v>3</v>
      </c>
      <c r="AR12">
        <f>LOOKUP(AQ12,'Population Data'!$B$2:$B$43,'Population Data'!$D$2:$D$43)</f>
        <v>10.49</v>
      </c>
      <c r="AT12">
        <f ca="1" t="shared" si="11"/>
        <v>0.3285357429777662</v>
      </c>
      <c r="AU12">
        <f t="shared" si="74"/>
        <v>27</v>
      </c>
      <c r="AV12">
        <f>LOOKUP(AU12,'Population Data'!$B$2:$B$43,'Population Data'!$D$2:$D$43)</f>
        <v>2.42</v>
      </c>
      <c r="AX12">
        <f ca="1" t="shared" si="12"/>
        <v>0.14846233062472203</v>
      </c>
      <c r="AY12">
        <f t="shared" si="75"/>
        <v>38</v>
      </c>
      <c r="AZ12">
        <f>LOOKUP(AY12,'Population Data'!$B$2:$B$43,'Population Data'!$D$2:$D$43)</f>
        <v>2.32</v>
      </c>
      <c r="BB12">
        <f ca="1" t="shared" si="13"/>
        <v>0.9098239544872351</v>
      </c>
      <c r="BC12">
        <f t="shared" si="76"/>
        <v>4</v>
      </c>
      <c r="BD12">
        <f>LOOKUP(BC12,'Population Data'!$B$2:$B$43,'Population Data'!$D$2:$D$43)</f>
        <v>11.6</v>
      </c>
      <c r="BF12">
        <f ca="1" t="shared" si="14"/>
        <v>0.8566069602024108</v>
      </c>
      <c r="BG12">
        <f t="shared" si="77"/>
        <v>6</v>
      </c>
      <c r="BH12">
        <f>LOOKUP(BG12,'Population Data'!$B$2:$B$43,'Population Data'!$D$2:$D$43)</f>
        <v>7.64</v>
      </c>
      <c r="BJ12">
        <f ca="1" t="shared" si="15"/>
        <v>0.9805145196740924</v>
      </c>
      <c r="BK12">
        <f t="shared" si="78"/>
        <v>1</v>
      </c>
      <c r="BL12">
        <f>LOOKUP(BK12,'Population Data'!$B$2:$B$43,'Population Data'!$D$2:$D$43)</f>
        <v>13.2</v>
      </c>
      <c r="BN12">
        <f ca="1" t="shared" si="16"/>
        <v>0.2920010049414935</v>
      </c>
      <c r="BO12">
        <f t="shared" si="79"/>
        <v>27</v>
      </c>
      <c r="BP12">
        <f>LOOKUP(BO12,'Population Data'!$B$2:$B$43,'Population Data'!$D$2:$D$43)</f>
        <v>2.42</v>
      </c>
      <c r="BR12">
        <f ca="1" t="shared" si="17"/>
        <v>0.5647129897104657</v>
      </c>
      <c r="BS12">
        <f t="shared" si="80"/>
        <v>14</v>
      </c>
      <c r="BT12">
        <f>LOOKUP(BS12,'Population Data'!$B$2:$B$43,'Population Data'!$D$2:$D$43)</f>
        <v>3.9</v>
      </c>
      <c r="BV12">
        <f ca="1" t="shared" si="18"/>
        <v>0.7785194154647007</v>
      </c>
      <c r="BW12">
        <f t="shared" si="81"/>
        <v>6</v>
      </c>
      <c r="BX12">
        <f>LOOKUP(BW12,'Population Data'!$B$2:$B$43,'Population Data'!$D$2:$D$43)</f>
        <v>7.64</v>
      </c>
      <c r="BZ12">
        <f ca="1" t="shared" si="19"/>
        <v>0.17032038471200883</v>
      </c>
      <c r="CA12">
        <f t="shared" si="82"/>
        <v>34</v>
      </c>
      <c r="CB12">
        <f>LOOKUP(CA12,'Population Data'!$B$2:$B$43,'Population Data'!$D$2:$D$43)</f>
        <v>2.6</v>
      </c>
      <c r="CD12">
        <f ca="1" t="shared" si="20"/>
        <v>0.12567175090200888</v>
      </c>
      <c r="CE12">
        <f t="shared" si="83"/>
        <v>37</v>
      </c>
      <c r="CF12">
        <f>LOOKUP(CE12,'Population Data'!$B$2:$B$43,'Population Data'!$D$2:$D$43)</f>
        <v>2.54</v>
      </c>
      <c r="CH12">
        <f ca="1" t="shared" si="21"/>
        <v>0.80777931057293</v>
      </c>
      <c r="CI12">
        <f t="shared" si="84"/>
        <v>10</v>
      </c>
      <c r="CJ12">
        <f>LOOKUP(CI12,'Population Data'!$B$2:$B$43,'Population Data'!$D$2:$D$43)</f>
        <v>3.73</v>
      </c>
      <c r="CL12">
        <f ca="1" t="shared" si="22"/>
        <v>0.23381100274522526</v>
      </c>
      <c r="CM12">
        <f t="shared" si="85"/>
        <v>26</v>
      </c>
      <c r="CN12">
        <f>LOOKUP(CM12,'Population Data'!$B$2:$B$43,'Population Data'!$D$2:$D$43)</f>
        <v>3.15</v>
      </c>
      <c r="CP12">
        <f ca="1" t="shared" si="23"/>
        <v>0.2270885762868522</v>
      </c>
      <c r="CQ12">
        <f t="shared" si="86"/>
        <v>34</v>
      </c>
      <c r="CR12">
        <f>LOOKUP(CQ12,'Population Data'!$B$2:$B$43,'Population Data'!$D$2:$D$43)</f>
        <v>2.6</v>
      </c>
      <c r="CT12">
        <f ca="1" t="shared" si="24"/>
        <v>0.24850717145822043</v>
      </c>
      <c r="CU12">
        <f t="shared" si="87"/>
        <v>34</v>
      </c>
      <c r="CV12">
        <f>LOOKUP(CU12,'Population Data'!$B$2:$B$43,'Population Data'!$D$2:$D$43)</f>
        <v>2.6</v>
      </c>
      <c r="CX12">
        <f ca="1" t="shared" si="25"/>
        <v>0.37497290471097433</v>
      </c>
      <c r="CY12">
        <f t="shared" si="88"/>
        <v>29</v>
      </c>
      <c r="CZ12">
        <f>LOOKUP(CY12,'Population Data'!$B$2:$B$43,'Population Data'!$D$2:$D$43)</f>
        <v>2.84</v>
      </c>
      <c r="DB12">
        <f ca="1" t="shared" si="26"/>
        <v>0.88723086347763</v>
      </c>
      <c r="DC12">
        <f t="shared" si="89"/>
        <v>3</v>
      </c>
      <c r="DD12">
        <f>LOOKUP(DC12,'Population Data'!$B$2:$B$43,'Population Data'!$D$2:$D$43)</f>
        <v>10.49</v>
      </c>
      <c r="DF12">
        <f ca="1" t="shared" si="27"/>
        <v>0.70427935709665</v>
      </c>
      <c r="DG12">
        <f t="shared" si="90"/>
        <v>10</v>
      </c>
      <c r="DH12">
        <f>LOOKUP(DG12,'Population Data'!$B$2:$B$43,'Population Data'!$D$2:$D$43)</f>
        <v>3.73</v>
      </c>
      <c r="DJ12">
        <f ca="1" t="shared" si="28"/>
        <v>0.09424133632095633</v>
      </c>
      <c r="DK12">
        <f t="shared" si="91"/>
        <v>39</v>
      </c>
      <c r="DL12">
        <f>LOOKUP(DK12,'Population Data'!$B$2:$B$43,'Population Data'!$D$2:$D$43)</f>
        <v>2.46</v>
      </c>
      <c r="DN12">
        <f ca="1" t="shared" si="29"/>
        <v>0.9442519076143175</v>
      </c>
      <c r="DO12">
        <f t="shared" si="92"/>
        <v>5</v>
      </c>
      <c r="DP12">
        <f>LOOKUP(DO12,'Population Data'!$B$2:$B$43,'Population Data'!$D$2:$D$43)</f>
        <v>13.2</v>
      </c>
      <c r="DR12">
        <f ca="1" t="shared" si="30"/>
        <v>0.9989853029626268</v>
      </c>
      <c r="DS12">
        <f t="shared" si="93"/>
        <v>1</v>
      </c>
      <c r="DT12">
        <f>LOOKUP(DS12,'Population Data'!$B$2:$B$43,'Population Data'!$D$2:$D$43)</f>
        <v>13.2</v>
      </c>
      <c r="DV12">
        <f ca="1" t="shared" si="31"/>
        <v>0.3019142514326806</v>
      </c>
      <c r="DW12">
        <f t="shared" si="94"/>
        <v>33</v>
      </c>
      <c r="DX12">
        <f>LOOKUP(DW12,'Population Data'!$B$2:$B$43,'Population Data'!$D$2:$D$43)</f>
        <v>2.15</v>
      </c>
      <c r="DZ12">
        <f ca="1" t="shared" si="32"/>
        <v>0.662592245881118</v>
      </c>
      <c r="EA12">
        <f t="shared" si="95"/>
        <v>12</v>
      </c>
      <c r="EB12">
        <f>LOOKUP(EA12,'Population Data'!$B$2:$B$43,'Population Data'!$D$2:$D$43)</f>
        <v>3.49</v>
      </c>
      <c r="ED12">
        <f ca="1" t="shared" si="33"/>
        <v>0.22470516308000366</v>
      </c>
      <c r="EE12">
        <f t="shared" si="96"/>
        <v>31</v>
      </c>
      <c r="EF12">
        <f>LOOKUP(EE12,'Population Data'!$B$2:$B$43,'Population Data'!$D$2:$D$43)</f>
        <v>2.54</v>
      </c>
      <c r="EH12">
        <f ca="1" t="shared" si="34"/>
        <v>0.9619252626073515</v>
      </c>
      <c r="EI12">
        <f t="shared" si="97"/>
        <v>4</v>
      </c>
      <c r="EJ12">
        <f>LOOKUP(EI12,'Population Data'!$B$2:$B$43,'Population Data'!$D$2:$D$43)</f>
        <v>11.6</v>
      </c>
      <c r="EL12">
        <f ca="1" t="shared" si="35"/>
        <v>0.9517592635834268</v>
      </c>
      <c r="EM12">
        <f t="shared" si="98"/>
        <v>3</v>
      </c>
      <c r="EN12">
        <f>LOOKUP(EM12,'Population Data'!$B$2:$B$43,'Population Data'!$D$2:$D$43)</f>
        <v>10.49</v>
      </c>
      <c r="EP12">
        <f ca="1" t="shared" si="36"/>
        <v>0.18153141418964513</v>
      </c>
      <c r="EQ12">
        <f t="shared" si="99"/>
        <v>31</v>
      </c>
      <c r="ER12">
        <f>LOOKUP(EQ12,'Population Data'!$B$2:$B$43,'Population Data'!$D$2:$D$43)</f>
        <v>2.54</v>
      </c>
      <c r="ET12">
        <f ca="1" t="shared" si="37"/>
        <v>0.6015632993399203</v>
      </c>
      <c r="EU12">
        <f t="shared" si="100"/>
        <v>16</v>
      </c>
      <c r="EV12">
        <f>LOOKUP(EU12,'Population Data'!$B$2:$B$43,'Population Data'!$D$2:$D$43)</f>
        <v>3.97</v>
      </c>
      <c r="EX12">
        <f ca="1" t="shared" si="38"/>
        <v>0.6109603630610676</v>
      </c>
      <c r="EY12">
        <f t="shared" si="101"/>
        <v>20</v>
      </c>
      <c r="EZ12">
        <f>LOOKUP(EY12,'Population Data'!$B$2:$B$43,'Population Data'!$D$2:$D$43)</f>
        <v>3.99</v>
      </c>
      <c r="FB12">
        <f ca="1" t="shared" si="39"/>
        <v>0.23489564006226216</v>
      </c>
      <c r="FC12">
        <f t="shared" si="102"/>
        <v>36</v>
      </c>
      <c r="FD12">
        <f>LOOKUP(FC12,'Population Data'!$B$2:$B$43,'Population Data'!$D$2:$D$43)</f>
        <v>2.38</v>
      </c>
      <c r="FF12">
        <f ca="1" t="shared" si="40"/>
        <v>0.7097366826135071</v>
      </c>
      <c r="FG12">
        <f t="shared" si="103"/>
        <v>16</v>
      </c>
      <c r="FH12">
        <f>LOOKUP(FG12,'Population Data'!$B$2:$B$43,'Population Data'!$D$2:$D$43)</f>
        <v>3.97</v>
      </c>
      <c r="FJ12">
        <f ca="1" t="shared" si="41"/>
        <v>0.6278636491438175</v>
      </c>
      <c r="FK12">
        <f t="shared" si="104"/>
        <v>15</v>
      </c>
      <c r="FL12">
        <f>LOOKUP(FK12,'Population Data'!$B$2:$B$43,'Population Data'!$D$2:$D$43)</f>
        <v>4.35</v>
      </c>
      <c r="FN12">
        <f ca="1" t="shared" si="42"/>
        <v>0.19426309585649848</v>
      </c>
      <c r="FO12">
        <f t="shared" si="105"/>
        <v>31</v>
      </c>
      <c r="FP12">
        <f>LOOKUP(FO12,'Population Data'!$B$2:$B$43,'Population Data'!$D$2:$D$43)</f>
        <v>2.54</v>
      </c>
      <c r="FR12">
        <f ca="1" t="shared" si="43"/>
        <v>0.6891250761654046</v>
      </c>
      <c r="FS12">
        <f t="shared" si="106"/>
        <v>16</v>
      </c>
      <c r="FT12">
        <f>LOOKUP(FS12,'Population Data'!$B$2:$B$43,'Population Data'!$D$2:$D$43)</f>
        <v>3.97</v>
      </c>
      <c r="FV12">
        <f ca="1" t="shared" si="44"/>
        <v>0.6617295761126354</v>
      </c>
      <c r="FW12">
        <f t="shared" si="107"/>
        <v>17</v>
      </c>
      <c r="FX12">
        <f>LOOKUP(FW12,'Population Data'!$B$2:$B$43,'Population Data'!$D$2:$D$43)</f>
        <v>4.8</v>
      </c>
      <c r="FZ12">
        <f ca="1" t="shared" si="45"/>
        <v>0.45219476246091117</v>
      </c>
      <c r="GA12">
        <f t="shared" si="108"/>
        <v>24</v>
      </c>
      <c r="GB12">
        <f>LOOKUP(GA12,'Population Data'!$B$2:$B$43,'Population Data'!$D$2:$D$43)</f>
        <v>1.93</v>
      </c>
      <c r="GD12">
        <f ca="1" t="shared" si="46"/>
        <v>0.18249535315975784</v>
      </c>
      <c r="GE12">
        <f t="shared" si="109"/>
        <v>39</v>
      </c>
      <c r="GF12">
        <f>LOOKUP(GE12,'Population Data'!$B$2:$B$43,'Population Data'!$D$2:$D$43)</f>
        <v>2.46</v>
      </c>
      <c r="GH12">
        <f ca="1" t="shared" si="47"/>
        <v>0.14208551662933522</v>
      </c>
      <c r="GI12">
        <f t="shared" si="110"/>
        <v>39</v>
      </c>
      <c r="GJ12">
        <f>LOOKUP(GI12,'Population Data'!$B$2:$B$43,'Population Data'!$D$2:$D$43)</f>
        <v>2.46</v>
      </c>
      <c r="GL12">
        <f ca="1" t="shared" si="48"/>
        <v>0.9249467786997506</v>
      </c>
      <c r="GM12">
        <f t="shared" si="111"/>
        <v>5</v>
      </c>
      <c r="GN12">
        <f>LOOKUP(GM12,'Population Data'!$B$2:$B$43,'Population Data'!$D$2:$D$43)</f>
        <v>13.2</v>
      </c>
      <c r="GP12">
        <f ca="1" t="shared" si="49"/>
        <v>0.45280228425998503</v>
      </c>
      <c r="GQ12">
        <f t="shared" si="112"/>
        <v>25</v>
      </c>
      <c r="GR12">
        <f>LOOKUP(GQ12,'Population Data'!$B$2:$B$43,'Population Data'!$D$2:$D$43)</f>
        <v>2.73</v>
      </c>
      <c r="GT12">
        <f ca="1" t="shared" si="50"/>
        <v>0.9717293067757101</v>
      </c>
      <c r="GU12">
        <f t="shared" si="113"/>
        <v>2</v>
      </c>
      <c r="GV12">
        <f>LOOKUP(GU12,'Population Data'!$B$2:$B$43,'Population Data'!$D$2:$D$43)</f>
        <v>10.31</v>
      </c>
      <c r="GX12">
        <f ca="1" t="shared" si="51"/>
        <v>0.16768134413863645</v>
      </c>
      <c r="GY12">
        <f t="shared" si="114"/>
        <v>38</v>
      </c>
      <c r="GZ12">
        <f>LOOKUP(GY12,'Population Data'!$B$2:$B$43,'Population Data'!$D$2:$D$43)</f>
        <v>2.32</v>
      </c>
      <c r="HB12">
        <f ca="1" t="shared" si="52"/>
        <v>0.3265055282758833</v>
      </c>
      <c r="HC12">
        <f t="shared" si="115"/>
        <v>28</v>
      </c>
      <c r="HD12">
        <f>LOOKUP(HC12,'Population Data'!$B$2:$B$43,'Population Data'!$D$2:$D$43)</f>
        <v>2.26</v>
      </c>
      <c r="HF12">
        <f ca="1" t="shared" si="53"/>
        <v>0.8819201678015687</v>
      </c>
      <c r="HG12">
        <f t="shared" si="116"/>
        <v>5</v>
      </c>
      <c r="HH12">
        <f>LOOKUP(HG12,'Population Data'!$B$2:$B$43,'Population Data'!$D$2:$D$43)</f>
        <v>13.2</v>
      </c>
      <c r="HJ12">
        <f ca="1" t="shared" si="54"/>
        <v>0.31786580522665286</v>
      </c>
      <c r="HK12">
        <f t="shared" si="117"/>
        <v>26</v>
      </c>
      <c r="HL12">
        <f>LOOKUP(HK12,'Population Data'!$B$2:$B$43,'Population Data'!$D$2:$D$43)</f>
        <v>3.15</v>
      </c>
      <c r="HN12">
        <f ca="1" t="shared" si="55"/>
        <v>0.7220227142420368</v>
      </c>
      <c r="HO12">
        <f t="shared" si="118"/>
        <v>12</v>
      </c>
      <c r="HP12">
        <f>LOOKUP(HO12,'Population Data'!$B$2:$B$43,'Population Data'!$D$2:$D$43)</f>
        <v>3.49</v>
      </c>
      <c r="HR12">
        <f ca="1" t="shared" si="56"/>
        <v>0.5624532898919982</v>
      </c>
      <c r="HS12">
        <f t="shared" si="119"/>
        <v>21</v>
      </c>
      <c r="HT12">
        <f>LOOKUP(HS12,'Population Data'!$B$2:$B$43,'Population Data'!$D$2:$D$43)</f>
        <v>4.41</v>
      </c>
      <c r="HV12">
        <f ca="1" t="shared" si="57"/>
        <v>0.8552693168289224</v>
      </c>
      <c r="HW12">
        <f t="shared" si="120"/>
        <v>4</v>
      </c>
      <c r="HX12">
        <f>LOOKUP(HW12,'Population Data'!$B$2:$B$43,'Population Data'!$D$2:$D$43)</f>
        <v>11.6</v>
      </c>
      <c r="HZ12">
        <f ca="1" t="shared" si="58"/>
        <v>0.7091852795360357</v>
      </c>
      <c r="IA12">
        <f t="shared" si="121"/>
        <v>10</v>
      </c>
      <c r="IB12">
        <f>LOOKUP(IA12,'Population Data'!$B$2:$B$43,'Population Data'!$D$2:$D$43)</f>
        <v>3.73</v>
      </c>
      <c r="ID12">
        <f ca="1" t="shared" si="59"/>
        <v>0.7714662343648193</v>
      </c>
      <c r="IE12">
        <f t="shared" si="122"/>
        <v>13</v>
      </c>
      <c r="IF12">
        <f>LOOKUP(IE12,'Population Data'!$B$2:$B$43,'Population Data'!$D$2:$D$43)</f>
        <v>3.95</v>
      </c>
      <c r="IH12">
        <f ca="1" t="shared" si="60"/>
        <v>0.8760889592325917</v>
      </c>
      <c r="II12">
        <f t="shared" si="123"/>
        <v>6</v>
      </c>
      <c r="IJ12">
        <f>LOOKUP(II12,'Population Data'!$B$2:$B$43,'Population Data'!$D$2:$D$43)</f>
        <v>7.64</v>
      </c>
      <c r="IL12">
        <f ca="1" t="shared" si="61"/>
        <v>0.4101778382618312</v>
      </c>
      <c r="IM12">
        <f t="shared" si="124"/>
        <v>16</v>
      </c>
      <c r="IN12">
        <f>LOOKUP(IM12,'Population Data'!$B$2:$B$43,'Population Data'!$D$2:$D$43)</f>
        <v>3.97</v>
      </c>
      <c r="IP12">
        <f ca="1" t="shared" si="62"/>
        <v>0.5994027709123536</v>
      </c>
      <c r="IQ12">
        <f t="shared" si="125"/>
        <v>13</v>
      </c>
      <c r="IR12">
        <f>LOOKUP(IQ12,'Population Data'!$B$2:$B$43,'Population Data'!$D$2:$D$43)</f>
        <v>3.95</v>
      </c>
    </row>
    <row r="13" spans="1:252" ht="15.75">
      <c r="A13">
        <v>12</v>
      </c>
      <c r="B13">
        <f ca="1" t="shared" si="0"/>
        <v>0.591044819776166</v>
      </c>
      <c r="C13">
        <f t="shared" si="63"/>
        <v>20</v>
      </c>
      <c r="D13">
        <f>LOOKUP(C13,'Population Data'!$B$2:$B$43,'Population Data'!$D$2:$D$43)</f>
        <v>3.99</v>
      </c>
      <c r="F13">
        <f ca="1" t="shared" si="1"/>
        <v>0.008095694203871129</v>
      </c>
      <c r="G13">
        <f t="shared" si="64"/>
        <v>42</v>
      </c>
      <c r="H13">
        <f>LOOKUP(G13,'Population Data'!$B$2:$B$43,'Population Data'!$D$2:$D$43)</f>
        <v>2.25</v>
      </c>
      <c r="J13">
        <f ca="1" t="shared" si="2"/>
        <v>0.6526573500510199</v>
      </c>
      <c r="K13">
        <f t="shared" si="65"/>
        <v>14</v>
      </c>
      <c r="L13">
        <f>LOOKUP(K13,'Population Data'!$B$2:$B$43,'Population Data'!$D$2:$D$43)</f>
        <v>3.9</v>
      </c>
      <c r="N13">
        <f ca="1" t="shared" si="3"/>
        <v>0.14489164468588167</v>
      </c>
      <c r="O13">
        <f t="shared" si="66"/>
        <v>33</v>
      </c>
      <c r="P13">
        <f>LOOKUP(O13,'Population Data'!$B$2:$B$43,'Population Data'!$D$2:$D$43)</f>
        <v>2.15</v>
      </c>
      <c r="R13">
        <f ca="1" t="shared" si="4"/>
        <v>0.552310642785602</v>
      </c>
      <c r="S13">
        <f t="shared" si="67"/>
        <v>19</v>
      </c>
      <c r="T13">
        <f>LOOKUP(S13,'Population Data'!$B$2:$B$43,'Population Data'!$D$2:$D$43)</f>
        <v>3.93</v>
      </c>
      <c r="V13">
        <f ca="1" t="shared" si="5"/>
        <v>0.5848326147056291</v>
      </c>
      <c r="W13">
        <f t="shared" si="68"/>
        <v>16</v>
      </c>
      <c r="X13">
        <f>LOOKUP(W13,'Population Data'!$B$2:$B$43,'Population Data'!$D$2:$D$43)</f>
        <v>3.97</v>
      </c>
      <c r="Z13">
        <f ca="1" t="shared" si="6"/>
        <v>0.5803992309021433</v>
      </c>
      <c r="AA13">
        <f t="shared" si="69"/>
        <v>21</v>
      </c>
      <c r="AB13">
        <f>LOOKUP(AA13,'Population Data'!$B$2:$B$43,'Population Data'!$D$2:$D$43)</f>
        <v>4.41</v>
      </c>
      <c r="AD13">
        <f ca="1" t="shared" si="7"/>
        <v>0.28153837167196083</v>
      </c>
      <c r="AE13">
        <f t="shared" si="70"/>
        <v>35</v>
      </c>
      <c r="AF13">
        <f>LOOKUP(AE13,'Population Data'!$B$2:$B$43,'Population Data'!$D$2:$D$43)</f>
        <v>2.31</v>
      </c>
      <c r="AH13">
        <f ca="1" t="shared" si="8"/>
        <v>0.1377612464096003</v>
      </c>
      <c r="AI13">
        <f t="shared" si="71"/>
        <v>33</v>
      </c>
      <c r="AJ13">
        <f>LOOKUP(AI13,'Population Data'!$B$2:$B$43,'Population Data'!$D$2:$D$43)</f>
        <v>2.15</v>
      </c>
      <c r="AL13">
        <f ca="1" t="shared" si="9"/>
        <v>0.3064352147204531</v>
      </c>
      <c r="AM13">
        <f t="shared" si="72"/>
        <v>28</v>
      </c>
      <c r="AN13">
        <f>LOOKUP(AM13,'Population Data'!$B$2:$B$43,'Population Data'!$D$2:$D$43)</f>
        <v>2.26</v>
      </c>
      <c r="AP13">
        <f ca="1" t="shared" si="10"/>
        <v>0.6730532260183514</v>
      </c>
      <c r="AQ13">
        <f t="shared" si="73"/>
        <v>14</v>
      </c>
      <c r="AR13">
        <f>LOOKUP(AQ13,'Population Data'!$B$2:$B$43,'Population Data'!$D$2:$D$43)</f>
        <v>3.9</v>
      </c>
      <c r="AT13">
        <f ca="1" t="shared" si="11"/>
        <v>0.7197960420186887</v>
      </c>
      <c r="AU13">
        <f t="shared" si="74"/>
        <v>9</v>
      </c>
      <c r="AV13">
        <f>LOOKUP(AU13,'Population Data'!$B$2:$B$43,'Population Data'!$D$2:$D$43)</f>
        <v>4.03</v>
      </c>
      <c r="AX13">
        <f ca="1" t="shared" si="12"/>
        <v>0.5606497564478987</v>
      </c>
      <c r="AY13">
        <f t="shared" si="75"/>
        <v>20</v>
      </c>
      <c r="AZ13">
        <f>LOOKUP(AY13,'Population Data'!$B$2:$B$43,'Population Data'!$D$2:$D$43)</f>
        <v>3.99</v>
      </c>
      <c r="BB13">
        <f ca="1" t="shared" si="13"/>
        <v>0.6279215151263053</v>
      </c>
      <c r="BC13">
        <f t="shared" si="76"/>
        <v>11</v>
      </c>
      <c r="BD13">
        <f>LOOKUP(BC13,'Population Data'!$B$2:$B$43,'Population Data'!$D$2:$D$43)</f>
        <v>3.24</v>
      </c>
      <c r="BF13">
        <f ca="1" t="shared" si="14"/>
        <v>0.21064587515666167</v>
      </c>
      <c r="BG13">
        <f t="shared" si="77"/>
        <v>36</v>
      </c>
      <c r="BH13">
        <f>LOOKUP(BG13,'Population Data'!$B$2:$B$43,'Population Data'!$D$2:$D$43)</f>
        <v>2.38</v>
      </c>
      <c r="BJ13">
        <f ca="1" t="shared" si="15"/>
        <v>0.5172764700594434</v>
      </c>
      <c r="BK13">
        <f t="shared" si="78"/>
        <v>20</v>
      </c>
      <c r="BL13">
        <f>LOOKUP(BK13,'Population Data'!$B$2:$B$43,'Population Data'!$D$2:$D$43)</f>
        <v>3.99</v>
      </c>
      <c r="BN13">
        <f ca="1" t="shared" si="16"/>
        <v>0.968717367067333</v>
      </c>
      <c r="BO13">
        <f t="shared" si="79"/>
        <v>2</v>
      </c>
      <c r="BP13">
        <f>LOOKUP(BO13,'Population Data'!$B$2:$B$43,'Population Data'!$D$2:$D$43)</f>
        <v>10.31</v>
      </c>
      <c r="BR13">
        <f ca="1" t="shared" si="17"/>
        <v>0.2872204121135329</v>
      </c>
      <c r="BS13">
        <f t="shared" si="80"/>
        <v>24</v>
      </c>
      <c r="BT13">
        <f>LOOKUP(BS13,'Population Data'!$B$2:$B$43,'Population Data'!$D$2:$D$43)</f>
        <v>1.93</v>
      </c>
      <c r="BV13">
        <f ca="1" t="shared" si="18"/>
        <v>0.819088048855765</v>
      </c>
      <c r="BW13">
        <f t="shared" si="81"/>
        <v>3</v>
      </c>
      <c r="BX13">
        <f>LOOKUP(BW13,'Population Data'!$B$2:$B$43,'Population Data'!$D$2:$D$43)</f>
        <v>10.49</v>
      </c>
      <c r="BZ13">
        <f ca="1" t="shared" si="19"/>
        <v>0.4507873173914235</v>
      </c>
      <c r="CA13">
        <f t="shared" si="82"/>
        <v>19</v>
      </c>
      <c r="CB13">
        <f>LOOKUP(CA13,'Population Data'!$B$2:$B$43,'Population Data'!$D$2:$D$43)</f>
        <v>3.93</v>
      </c>
      <c r="CD13">
        <f ca="1" t="shared" si="20"/>
        <v>0.5571836562104713</v>
      </c>
      <c r="CE13">
        <f t="shared" si="83"/>
        <v>17</v>
      </c>
      <c r="CF13">
        <f>LOOKUP(CE13,'Population Data'!$B$2:$B$43,'Population Data'!$D$2:$D$43)</f>
        <v>4.8</v>
      </c>
      <c r="CH13">
        <f ca="1" t="shared" si="21"/>
        <v>0.5377936726641098</v>
      </c>
      <c r="CI13">
        <f t="shared" si="84"/>
        <v>21</v>
      </c>
      <c r="CJ13">
        <f>LOOKUP(CI13,'Population Data'!$B$2:$B$43,'Population Data'!$D$2:$D$43)</f>
        <v>4.41</v>
      </c>
      <c r="CL13">
        <f ca="1" t="shared" si="22"/>
        <v>0.1168026966828345</v>
      </c>
      <c r="CM13">
        <f t="shared" si="85"/>
        <v>36</v>
      </c>
      <c r="CN13">
        <f>LOOKUP(CM13,'Population Data'!$B$2:$B$43,'Population Data'!$D$2:$D$43)</f>
        <v>2.38</v>
      </c>
      <c r="CP13">
        <f ca="1" t="shared" si="23"/>
        <v>0.8209043039969475</v>
      </c>
      <c r="CQ13">
        <f t="shared" si="86"/>
        <v>8</v>
      </c>
      <c r="CR13">
        <f>LOOKUP(CQ13,'Population Data'!$B$2:$B$43,'Population Data'!$D$2:$D$43)</f>
        <v>3.22</v>
      </c>
      <c r="CT13">
        <f ca="1" t="shared" si="24"/>
        <v>0.4597726651171056</v>
      </c>
      <c r="CU13">
        <f t="shared" si="87"/>
        <v>22</v>
      </c>
      <c r="CV13">
        <f>LOOKUP(CU13,'Population Data'!$B$2:$B$43,'Population Data'!$D$2:$D$43)</f>
        <v>2.42</v>
      </c>
      <c r="CX13">
        <f ca="1" t="shared" si="25"/>
        <v>0.09469342677553338</v>
      </c>
      <c r="CY13">
        <f t="shared" si="88"/>
        <v>39</v>
      </c>
      <c r="CZ13">
        <f>LOOKUP(CY13,'Population Data'!$B$2:$B$43,'Population Data'!$D$2:$D$43)</f>
        <v>2.46</v>
      </c>
      <c r="DB13">
        <f ca="1" t="shared" si="26"/>
        <v>0.8684272414948587</v>
      </c>
      <c r="DC13">
        <f t="shared" si="89"/>
        <v>4</v>
      </c>
      <c r="DD13">
        <f>LOOKUP(DC13,'Population Data'!$B$2:$B$43,'Population Data'!$D$2:$D$43)</f>
        <v>11.6</v>
      </c>
      <c r="DF13">
        <f ca="1" t="shared" si="27"/>
        <v>0.4596661339253415</v>
      </c>
      <c r="DG13">
        <f t="shared" si="90"/>
        <v>23</v>
      </c>
      <c r="DH13">
        <f>LOOKUP(DG13,'Population Data'!$B$2:$B$43,'Population Data'!$D$2:$D$43)</f>
        <v>2.66</v>
      </c>
      <c r="DJ13">
        <f ca="1" t="shared" si="28"/>
        <v>0.9777085266538934</v>
      </c>
      <c r="DK13">
        <f t="shared" si="91"/>
        <v>3</v>
      </c>
      <c r="DL13">
        <f>LOOKUP(DK13,'Population Data'!$B$2:$B$43,'Population Data'!$D$2:$D$43)</f>
        <v>10.49</v>
      </c>
      <c r="DN13">
        <f ca="1" t="shared" si="29"/>
        <v>0.5459525894935915</v>
      </c>
      <c r="DO13">
        <f t="shared" si="92"/>
        <v>23</v>
      </c>
      <c r="DP13">
        <f>LOOKUP(DO13,'Population Data'!$B$2:$B$43,'Population Data'!$D$2:$D$43)</f>
        <v>2.66</v>
      </c>
      <c r="DR13">
        <f ca="1" t="shared" si="30"/>
        <v>0.3031590085495427</v>
      </c>
      <c r="DS13">
        <f t="shared" si="93"/>
        <v>32</v>
      </c>
      <c r="DT13">
        <f>LOOKUP(DS13,'Population Data'!$B$2:$B$43,'Population Data'!$D$2:$D$43)</f>
        <v>2.73</v>
      </c>
      <c r="DV13">
        <f ca="1" t="shared" si="31"/>
        <v>0.10586538600883533</v>
      </c>
      <c r="DW13">
        <f t="shared" si="94"/>
        <v>38</v>
      </c>
      <c r="DX13">
        <f>LOOKUP(DW13,'Population Data'!$B$2:$B$43,'Population Data'!$D$2:$D$43)</f>
        <v>2.32</v>
      </c>
      <c r="DZ13">
        <f ca="1" t="shared" si="32"/>
        <v>0.21724073637161534</v>
      </c>
      <c r="EA13">
        <f t="shared" si="95"/>
        <v>30</v>
      </c>
      <c r="EB13">
        <f>LOOKUP(EA13,'Population Data'!$B$2:$B$43,'Population Data'!$D$2:$D$43)</f>
        <v>2.1</v>
      </c>
      <c r="ED13">
        <f ca="1" t="shared" si="33"/>
        <v>0.5464982623910067</v>
      </c>
      <c r="EE13">
        <f t="shared" si="96"/>
        <v>16</v>
      </c>
      <c r="EF13">
        <f>LOOKUP(EE13,'Population Data'!$B$2:$B$43,'Population Data'!$D$2:$D$43)</f>
        <v>3.97</v>
      </c>
      <c r="EH13">
        <f ca="1" t="shared" si="34"/>
        <v>0.629162159457086</v>
      </c>
      <c r="EI13">
        <f t="shared" si="97"/>
        <v>13</v>
      </c>
      <c r="EJ13">
        <f>LOOKUP(EI13,'Population Data'!$B$2:$B$43,'Population Data'!$D$2:$D$43)</f>
        <v>3.95</v>
      </c>
      <c r="EL13">
        <f ca="1" t="shared" si="35"/>
        <v>0.35848638433548885</v>
      </c>
      <c r="EM13">
        <f t="shared" si="98"/>
        <v>27</v>
      </c>
      <c r="EN13">
        <f>LOOKUP(EM13,'Population Data'!$B$2:$B$43,'Population Data'!$D$2:$D$43)</f>
        <v>2.42</v>
      </c>
      <c r="EP13">
        <f ca="1" t="shared" si="36"/>
        <v>0.3459045983862148</v>
      </c>
      <c r="EQ13">
        <f t="shared" si="99"/>
        <v>27</v>
      </c>
      <c r="ER13">
        <f>LOOKUP(EQ13,'Population Data'!$B$2:$B$43,'Population Data'!$D$2:$D$43)</f>
        <v>2.42</v>
      </c>
      <c r="ET13">
        <f ca="1" t="shared" si="37"/>
        <v>0.8215028590065748</v>
      </c>
      <c r="EU13">
        <f t="shared" si="100"/>
        <v>6</v>
      </c>
      <c r="EV13">
        <f>LOOKUP(EU13,'Population Data'!$B$2:$B$43,'Population Data'!$D$2:$D$43)</f>
        <v>7.64</v>
      </c>
      <c r="EX13">
        <f ca="1" t="shared" si="38"/>
        <v>0.9086173213860418</v>
      </c>
      <c r="EY13">
        <f t="shared" si="101"/>
        <v>3</v>
      </c>
      <c r="EZ13">
        <f>LOOKUP(EY13,'Population Data'!$B$2:$B$43,'Population Data'!$D$2:$D$43)</f>
        <v>10.49</v>
      </c>
      <c r="FB13">
        <f ca="1" t="shared" si="39"/>
        <v>0.6242793083600158</v>
      </c>
      <c r="FC13">
        <f t="shared" si="102"/>
        <v>22</v>
      </c>
      <c r="FD13">
        <f>LOOKUP(FC13,'Population Data'!$B$2:$B$43,'Population Data'!$D$2:$D$43)</f>
        <v>2.42</v>
      </c>
      <c r="FF13">
        <f ca="1" t="shared" si="40"/>
        <v>0.8996467899314229</v>
      </c>
      <c r="FG13">
        <f t="shared" si="103"/>
        <v>4</v>
      </c>
      <c r="FH13">
        <f>LOOKUP(FG13,'Population Data'!$B$2:$B$43,'Population Data'!$D$2:$D$43)</f>
        <v>11.6</v>
      </c>
      <c r="FJ13">
        <f ca="1" t="shared" si="41"/>
        <v>0.7876530611152823</v>
      </c>
      <c r="FK13">
        <f t="shared" si="104"/>
        <v>11</v>
      </c>
      <c r="FL13">
        <f>LOOKUP(FK13,'Population Data'!$B$2:$B$43,'Population Data'!$D$2:$D$43)</f>
        <v>3.24</v>
      </c>
      <c r="FN13">
        <f ca="1" t="shared" si="42"/>
        <v>0.28703799006384767</v>
      </c>
      <c r="FO13">
        <f t="shared" si="105"/>
        <v>30</v>
      </c>
      <c r="FP13">
        <f>LOOKUP(FO13,'Population Data'!$B$2:$B$43,'Population Data'!$D$2:$D$43)</f>
        <v>2.1</v>
      </c>
      <c r="FR13">
        <f ca="1" t="shared" si="43"/>
        <v>0.7330500336654603</v>
      </c>
      <c r="FS13">
        <f t="shared" si="106"/>
        <v>15</v>
      </c>
      <c r="FT13">
        <f>LOOKUP(FS13,'Population Data'!$B$2:$B$43,'Population Data'!$D$2:$D$43)</f>
        <v>4.35</v>
      </c>
      <c r="FV13">
        <f ca="1" t="shared" si="44"/>
        <v>0.9666558444403069</v>
      </c>
      <c r="FW13">
        <f t="shared" si="107"/>
        <v>2</v>
      </c>
      <c r="FX13">
        <f>LOOKUP(FW13,'Population Data'!$B$2:$B$43,'Population Data'!$D$2:$D$43)</f>
        <v>10.31</v>
      </c>
      <c r="FZ13">
        <f ca="1" t="shared" si="45"/>
        <v>0.6115722024449679</v>
      </c>
      <c r="GA13">
        <f t="shared" si="108"/>
        <v>10</v>
      </c>
      <c r="GB13">
        <f>LOOKUP(GA13,'Population Data'!$B$2:$B$43,'Population Data'!$D$2:$D$43)</f>
        <v>3.73</v>
      </c>
      <c r="GD13">
        <f ca="1" t="shared" si="46"/>
        <v>0.7822258613828654</v>
      </c>
      <c r="GE13">
        <f t="shared" si="109"/>
        <v>12</v>
      </c>
      <c r="GF13">
        <f>LOOKUP(GE13,'Population Data'!$B$2:$B$43,'Population Data'!$D$2:$D$43)</f>
        <v>3.49</v>
      </c>
      <c r="GH13">
        <f ca="1" t="shared" si="47"/>
        <v>0.19057751258076827</v>
      </c>
      <c r="GI13">
        <f t="shared" si="110"/>
        <v>34</v>
      </c>
      <c r="GJ13">
        <f>LOOKUP(GI13,'Population Data'!$B$2:$B$43,'Population Data'!$D$2:$D$43)</f>
        <v>2.6</v>
      </c>
      <c r="GL13">
        <f ca="1" t="shared" si="48"/>
        <v>0.6259401499506669</v>
      </c>
      <c r="GM13">
        <f t="shared" si="111"/>
        <v>18</v>
      </c>
      <c r="GN13">
        <f>LOOKUP(GM13,'Population Data'!$B$2:$B$43,'Population Data'!$D$2:$D$43)</f>
        <v>4.36</v>
      </c>
      <c r="GP13">
        <f ca="1" t="shared" si="49"/>
        <v>0.727073433361163</v>
      </c>
      <c r="GQ13">
        <f t="shared" si="112"/>
        <v>14</v>
      </c>
      <c r="GR13">
        <f>LOOKUP(GQ13,'Population Data'!$B$2:$B$43,'Population Data'!$D$2:$D$43)</f>
        <v>3.9</v>
      </c>
      <c r="GT13">
        <f ca="1" t="shared" si="50"/>
        <v>0.8419299033081683</v>
      </c>
      <c r="GU13">
        <f t="shared" si="113"/>
        <v>8</v>
      </c>
      <c r="GV13">
        <f>LOOKUP(GU13,'Population Data'!$B$2:$B$43,'Population Data'!$D$2:$D$43)</f>
        <v>3.22</v>
      </c>
      <c r="GX13">
        <f ca="1" t="shared" si="51"/>
        <v>0.9187735605547992</v>
      </c>
      <c r="GY13">
        <f t="shared" si="114"/>
        <v>4</v>
      </c>
      <c r="GZ13">
        <f>LOOKUP(GY13,'Population Data'!$B$2:$B$43,'Population Data'!$D$2:$D$43)</f>
        <v>11.6</v>
      </c>
      <c r="HB13">
        <f ca="1" t="shared" si="52"/>
        <v>0.8323992176439696</v>
      </c>
      <c r="HC13">
        <f t="shared" si="115"/>
        <v>6</v>
      </c>
      <c r="HD13">
        <f>LOOKUP(HC13,'Population Data'!$B$2:$B$43,'Population Data'!$D$2:$D$43)</f>
        <v>7.64</v>
      </c>
      <c r="HF13">
        <f ca="1" t="shared" si="53"/>
        <v>0.4710772159771467</v>
      </c>
      <c r="HG13">
        <f t="shared" si="116"/>
        <v>23</v>
      </c>
      <c r="HH13">
        <f>LOOKUP(HG13,'Population Data'!$B$2:$B$43,'Population Data'!$D$2:$D$43)</f>
        <v>2.66</v>
      </c>
      <c r="HJ13">
        <f ca="1" t="shared" si="54"/>
        <v>0.38486523377919957</v>
      </c>
      <c r="HK13">
        <f t="shared" si="117"/>
        <v>23</v>
      </c>
      <c r="HL13">
        <f>LOOKUP(HK13,'Population Data'!$B$2:$B$43,'Population Data'!$D$2:$D$43)</f>
        <v>2.66</v>
      </c>
      <c r="HN13">
        <f ca="1" t="shared" si="55"/>
        <v>0.7578091636808042</v>
      </c>
      <c r="HO13">
        <f t="shared" si="118"/>
        <v>10</v>
      </c>
      <c r="HP13">
        <f>LOOKUP(HO13,'Population Data'!$B$2:$B$43,'Population Data'!$D$2:$D$43)</f>
        <v>3.73</v>
      </c>
      <c r="HR13">
        <f ca="1" t="shared" si="56"/>
        <v>0.9041209962911313</v>
      </c>
      <c r="HS13">
        <f t="shared" si="119"/>
        <v>4</v>
      </c>
      <c r="HT13">
        <f>LOOKUP(HS13,'Population Data'!$B$2:$B$43,'Population Data'!$D$2:$D$43)</f>
        <v>11.6</v>
      </c>
      <c r="HV13">
        <f ca="1" t="shared" si="57"/>
        <v>0.12771169372845315</v>
      </c>
      <c r="HW13">
        <f t="shared" si="120"/>
        <v>37</v>
      </c>
      <c r="HX13">
        <f>LOOKUP(HW13,'Population Data'!$B$2:$B$43,'Population Data'!$D$2:$D$43)</f>
        <v>2.54</v>
      </c>
      <c r="HZ13">
        <f ca="1" t="shared" si="58"/>
        <v>0.09905723726528348</v>
      </c>
      <c r="IA13">
        <f t="shared" si="121"/>
        <v>37</v>
      </c>
      <c r="IB13">
        <f>LOOKUP(IA13,'Population Data'!$B$2:$B$43,'Population Data'!$D$2:$D$43)</f>
        <v>2.54</v>
      </c>
      <c r="ID13">
        <f ca="1" t="shared" si="59"/>
        <v>0.19030093749998878</v>
      </c>
      <c r="IE13">
        <f t="shared" si="122"/>
        <v>33</v>
      </c>
      <c r="IF13">
        <f>LOOKUP(IE13,'Population Data'!$B$2:$B$43,'Population Data'!$D$2:$D$43)</f>
        <v>2.15</v>
      </c>
      <c r="IH13">
        <f ca="1" t="shared" si="60"/>
        <v>0.5394825092079419</v>
      </c>
      <c r="II13">
        <f t="shared" si="123"/>
        <v>17</v>
      </c>
      <c r="IJ13">
        <f>LOOKUP(II13,'Population Data'!$B$2:$B$43,'Population Data'!$D$2:$D$43)</f>
        <v>4.8</v>
      </c>
      <c r="IL13">
        <f ca="1" t="shared" si="61"/>
        <v>0.06290984344491901</v>
      </c>
      <c r="IM13">
        <f t="shared" si="124"/>
        <v>38</v>
      </c>
      <c r="IN13">
        <f>LOOKUP(IM13,'Population Data'!$B$2:$B$43,'Population Data'!$D$2:$D$43)</f>
        <v>2.32</v>
      </c>
      <c r="IP13">
        <f ca="1" t="shared" si="62"/>
        <v>0.4528522916221177</v>
      </c>
      <c r="IQ13">
        <f t="shared" si="125"/>
        <v>19</v>
      </c>
      <c r="IR13">
        <f>LOOKUP(IQ13,'Population Data'!$B$2:$B$43,'Population Data'!$D$2:$D$43)</f>
        <v>3.93</v>
      </c>
    </row>
    <row r="14" spans="1:252" ht="15.75">
      <c r="A14">
        <v>13</v>
      </c>
      <c r="B14">
        <f ca="1" t="shared" si="0"/>
        <v>0.6760781565639111</v>
      </c>
      <c r="C14">
        <f t="shared" si="63"/>
        <v>16</v>
      </c>
      <c r="D14">
        <f>LOOKUP(C14,'Population Data'!$B$2:$B$43,'Population Data'!$D$2:$D$43)</f>
        <v>3.97</v>
      </c>
      <c r="F14">
        <f ca="1" t="shared" si="1"/>
        <v>0.4157120056909941</v>
      </c>
      <c r="G14">
        <f t="shared" si="64"/>
        <v>21</v>
      </c>
      <c r="H14">
        <f>LOOKUP(G14,'Population Data'!$B$2:$B$43,'Population Data'!$D$2:$D$43)</f>
        <v>4.41</v>
      </c>
      <c r="J14">
        <f ca="1" t="shared" si="2"/>
        <v>0.0949604932804915</v>
      </c>
      <c r="K14">
        <f t="shared" si="65"/>
        <v>40</v>
      </c>
      <c r="L14">
        <f>LOOKUP(K14,'Population Data'!$B$2:$B$43,'Population Data'!$D$2:$D$43)</f>
        <v>2.54</v>
      </c>
      <c r="N14">
        <f ca="1" t="shared" si="3"/>
        <v>0.942488365334147</v>
      </c>
      <c r="O14">
        <f t="shared" si="66"/>
        <v>4</v>
      </c>
      <c r="P14">
        <f>LOOKUP(O14,'Population Data'!$B$2:$B$43,'Population Data'!$D$2:$D$43)</f>
        <v>11.6</v>
      </c>
      <c r="R14">
        <f ca="1" t="shared" si="4"/>
        <v>0.4273458174303033</v>
      </c>
      <c r="S14">
        <f t="shared" si="67"/>
        <v>23</v>
      </c>
      <c r="T14">
        <f>LOOKUP(S14,'Population Data'!$B$2:$B$43,'Population Data'!$D$2:$D$43)</f>
        <v>2.66</v>
      </c>
      <c r="V14">
        <f ca="1" t="shared" si="5"/>
        <v>0.03241599595577105</v>
      </c>
      <c r="W14">
        <f t="shared" si="68"/>
        <v>40</v>
      </c>
      <c r="X14">
        <f>LOOKUP(W14,'Population Data'!$B$2:$B$43,'Population Data'!$D$2:$D$43)</f>
        <v>2.54</v>
      </c>
      <c r="Z14">
        <f ca="1" t="shared" si="6"/>
        <v>0.04432086250472722</v>
      </c>
      <c r="AA14">
        <f t="shared" si="69"/>
        <v>40</v>
      </c>
      <c r="AB14">
        <f>LOOKUP(AA14,'Population Data'!$B$2:$B$43,'Population Data'!$D$2:$D$43)</f>
        <v>2.54</v>
      </c>
      <c r="AD14">
        <f ca="1" t="shared" si="7"/>
        <v>0.45251546953109323</v>
      </c>
      <c r="AE14">
        <f t="shared" si="70"/>
        <v>23</v>
      </c>
      <c r="AF14">
        <f>LOOKUP(AE14,'Population Data'!$B$2:$B$43,'Population Data'!$D$2:$D$43)</f>
        <v>2.66</v>
      </c>
      <c r="AH14">
        <f ca="1" t="shared" si="8"/>
        <v>0.0495766330323294</v>
      </c>
      <c r="AI14">
        <f t="shared" si="71"/>
        <v>40</v>
      </c>
      <c r="AJ14">
        <f>LOOKUP(AI14,'Population Data'!$B$2:$B$43,'Population Data'!$D$2:$D$43)</f>
        <v>2.54</v>
      </c>
      <c r="AL14">
        <f ca="1" t="shared" si="9"/>
        <v>0.06619158018835891</v>
      </c>
      <c r="AM14">
        <f t="shared" si="72"/>
        <v>38</v>
      </c>
      <c r="AN14">
        <f>LOOKUP(AM14,'Population Data'!$B$2:$B$43,'Population Data'!$D$2:$D$43)</f>
        <v>2.32</v>
      </c>
      <c r="AP14">
        <f ca="1" t="shared" si="10"/>
        <v>0.16466335729024006</v>
      </c>
      <c r="AQ14">
        <f t="shared" si="73"/>
        <v>37</v>
      </c>
      <c r="AR14">
        <f>LOOKUP(AQ14,'Population Data'!$B$2:$B$43,'Population Data'!$D$2:$D$43)</f>
        <v>2.54</v>
      </c>
      <c r="AT14">
        <f ca="1" t="shared" si="11"/>
        <v>0.4249580174181451</v>
      </c>
      <c r="AU14">
        <f t="shared" si="74"/>
        <v>22</v>
      </c>
      <c r="AV14">
        <f>LOOKUP(AU14,'Population Data'!$B$2:$B$43,'Population Data'!$D$2:$D$43)</f>
        <v>2.42</v>
      </c>
      <c r="AX14">
        <f ca="1" t="shared" si="12"/>
        <v>0.13843354135459318</v>
      </c>
      <c r="AY14">
        <f t="shared" si="75"/>
        <v>39</v>
      </c>
      <c r="AZ14">
        <f>LOOKUP(AY14,'Population Data'!$B$2:$B$43,'Population Data'!$D$2:$D$43)</f>
        <v>2.46</v>
      </c>
      <c r="BB14">
        <f ca="1" t="shared" si="13"/>
        <v>0.28268690925540974</v>
      </c>
      <c r="BC14">
        <f t="shared" si="76"/>
        <v>22</v>
      </c>
      <c r="BD14">
        <f>LOOKUP(BC14,'Population Data'!$B$2:$B$43,'Population Data'!$D$2:$D$43)</f>
        <v>2.42</v>
      </c>
      <c r="BF14">
        <f ca="1" t="shared" si="14"/>
        <v>0.5090648208513207</v>
      </c>
      <c r="BG14">
        <f t="shared" si="77"/>
        <v>26</v>
      </c>
      <c r="BH14">
        <f>LOOKUP(BG14,'Population Data'!$B$2:$B$43,'Population Data'!$D$2:$D$43)</f>
        <v>3.15</v>
      </c>
      <c r="BJ14">
        <f ca="1" t="shared" si="15"/>
        <v>0.7261901291189304</v>
      </c>
      <c r="BK14">
        <f t="shared" si="78"/>
        <v>9</v>
      </c>
      <c r="BL14">
        <f>LOOKUP(BK14,'Population Data'!$B$2:$B$43,'Population Data'!$D$2:$D$43)</f>
        <v>4.03</v>
      </c>
      <c r="BN14">
        <f ca="1" t="shared" si="16"/>
        <v>0.1788997012422615</v>
      </c>
      <c r="BO14">
        <f t="shared" si="79"/>
        <v>33</v>
      </c>
      <c r="BP14">
        <f>LOOKUP(BO14,'Population Data'!$B$2:$B$43,'Population Data'!$D$2:$D$43)</f>
        <v>2.15</v>
      </c>
      <c r="BR14">
        <f ca="1" t="shared" si="17"/>
        <v>0.5028229453593738</v>
      </c>
      <c r="BS14">
        <f t="shared" si="80"/>
        <v>17</v>
      </c>
      <c r="BT14">
        <f>LOOKUP(BS14,'Population Data'!$B$2:$B$43,'Population Data'!$D$2:$D$43)</f>
        <v>4.8</v>
      </c>
      <c r="BV14">
        <f ca="1" t="shared" si="18"/>
        <v>0.5303376065036566</v>
      </c>
      <c r="BW14">
        <f t="shared" si="81"/>
        <v>20</v>
      </c>
      <c r="BX14">
        <f>LOOKUP(BW14,'Population Data'!$B$2:$B$43,'Population Data'!$D$2:$D$43)</f>
        <v>3.99</v>
      </c>
      <c r="BZ14">
        <f ca="1" t="shared" si="19"/>
        <v>0.960466255805289</v>
      </c>
      <c r="CA14">
        <f t="shared" si="82"/>
        <v>6</v>
      </c>
      <c r="CB14">
        <f>LOOKUP(CA14,'Population Data'!$B$2:$B$43,'Population Data'!$D$2:$D$43)</f>
        <v>7.64</v>
      </c>
      <c r="CD14">
        <f ca="1" t="shared" si="20"/>
        <v>0.22332138085840814</v>
      </c>
      <c r="CE14">
        <f t="shared" si="83"/>
        <v>31</v>
      </c>
      <c r="CF14">
        <f>LOOKUP(CE14,'Population Data'!$B$2:$B$43,'Population Data'!$D$2:$D$43)</f>
        <v>2.54</v>
      </c>
      <c r="CH14">
        <f ca="1" t="shared" si="21"/>
        <v>0.1800186099099591</v>
      </c>
      <c r="CI14">
        <f t="shared" si="84"/>
        <v>31</v>
      </c>
      <c r="CJ14">
        <f>LOOKUP(CI14,'Population Data'!$B$2:$B$43,'Population Data'!$D$2:$D$43)</f>
        <v>2.54</v>
      </c>
      <c r="CL14">
        <f ca="1" t="shared" si="22"/>
        <v>0.19665915380827104</v>
      </c>
      <c r="CM14">
        <f t="shared" si="85"/>
        <v>30</v>
      </c>
      <c r="CN14">
        <f>LOOKUP(CM14,'Population Data'!$B$2:$B$43,'Population Data'!$D$2:$D$43)</f>
        <v>2.1</v>
      </c>
      <c r="CP14">
        <f ca="1" t="shared" si="23"/>
        <v>0.20400428493685407</v>
      </c>
      <c r="CQ14">
        <f t="shared" si="86"/>
        <v>35</v>
      </c>
      <c r="CR14">
        <f>LOOKUP(CQ14,'Population Data'!$B$2:$B$43,'Population Data'!$D$2:$D$43)</f>
        <v>2.31</v>
      </c>
      <c r="CT14">
        <f ca="1" t="shared" si="24"/>
        <v>0.35805559728138203</v>
      </c>
      <c r="CU14">
        <f t="shared" si="87"/>
        <v>29</v>
      </c>
      <c r="CV14">
        <f>LOOKUP(CU14,'Population Data'!$B$2:$B$43,'Population Data'!$D$2:$D$43)</f>
        <v>2.84</v>
      </c>
      <c r="CX14">
        <f ca="1" t="shared" si="25"/>
        <v>0.5537989686604063</v>
      </c>
      <c r="CY14">
        <f t="shared" si="88"/>
        <v>22</v>
      </c>
      <c r="CZ14">
        <f>LOOKUP(CY14,'Population Data'!$B$2:$B$43,'Population Data'!$D$2:$D$43)</f>
        <v>2.42</v>
      </c>
      <c r="DB14">
        <f ca="1" t="shared" si="26"/>
        <v>0.08070312648039579</v>
      </c>
      <c r="DC14">
        <f t="shared" si="89"/>
        <v>36</v>
      </c>
      <c r="DD14">
        <f>LOOKUP(DC14,'Population Data'!$B$2:$B$43,'Population Data'!$D$2:$D$43)</f>
        <v>2.38</v>
      </c>
      <c r="DF14">
        <f ca="1" t="shared" si="27"/>
        <v>0.23699012397106367</v>
      </c>
      <c r="DG14">
        <f t="shared" si="90"/>
        <v>32</v>
      </c>
      <c r="DH14">
        <f>LOOKUP(DG14,'Population Data'!$B$2:$B$43,'Population Data'!$D$2:$D$43)</f>
        <v>2.73</v>
      </c>
      <c r="DJ14">
        <f ca="1" t="shared" si="28"/>
        <v>0.5322096788360068</v>
      </c>
      <c r="DK14">
        <f t="shared" si="91"/>
        <v>22</v>
      </c>
      <c r="DL14">
        <f>LOOKUP(DK14,'Population Data'!$B$2:$B$43,'Population Data'!$D$2:$D$43)</f>
        <v>2.42</v>
      </c>
      <c r="DN14">
        <f ca="1" t="shared" si="29"/>
        <v>0.5594605232945327</v>
      </c>
      <c r="DO14">
        <f t="shared" si="92"/>
        <v>21</v>
      </c>
      <c r="DP14">
        <f>LOOKUP(DO14,'Population Data'!$B$2:$B$43,'Population Data'!$D$2:$D$43)</f>
        <v>4.41</v>
      </c>
      <c r="DR14">
        <f ca="1" t="shared" si="30"/>
        <v>0.24982788206054718</v>
      </c>
      <c r="DS14">
        <f t="shared" si="93"/>
        <v>34</v>
      </c>
      <c r="DT14">
        <f>LOOKUP(DS14,'Population Data'!$B$2:$B$43,'Population Data'!$D$2:$D$43)</f>
        <v>2.6</v>
      </c>
      <c r="DV14">
        <f ca="1" t="shared" si="31"/>
        <v>0.26879735290206597</v>
      </c>
      <c r="DW14">
        <f t="shared" si="94"/>
        <v>34</v>
      </c>
      <c r="DX14">
        <f>LOOKUP(DW14,'Population Data'!$B$2:$B$43,'Population Data'!$D$2:$D$43)</f>
        <v>2.6</v>
      </c>
      <c r="DZ14">
        <f ca="1" t="shared" si="32"/>
        <v>0.9990800527776157</v>
      </c>
      <c r="EA14">
        <f t="shared" si="95"/>
        <v>1</v>
      </c>
      <c r="EB14">
        <f>LOOKUP(EA14,'Population Data'!$B$2:$B$43,'Population Data'!$D$2:$D$43)</f>
        <v>13.2</v>
      </c>
      <c r="ED14">
        <f ca="1" t="shared" si="33"/>
        <v>0.0763194429058538</v>
      </c>
      <c r="EE14">
        <f t="shared" si="96"/>
        <v>37</v>
      </c>
      <c r="EF14">
        <f>LOOKUP(EE14,'Population Data'!$B$2:$B$43,'Population Data'!$D$2:$D$43)</f>
        <v>2.54</v>
      </c>
      <c r="EH14">
        <f ca="1" t="shared" si="34"/>
        <v>0.2410168561201742</v>
      </c>
      <c r="EI14">
        <f t="shared" si="97"/>
        <v>32</v>
      </c>
      <c r="EJ14">
        <f>LOOKUP(EI14,'Population Data'!$B$2:$B$43,'Population Data'!$D$2:$D$43)</f>
        <v>2.73</v>
      </c>
      <c r="EL14">
        <f ca="1" t="shared" si="35"/>
        <v>0.09130107009643473</v>
      </c>
      <c r="EM14">
        <f t="shared" si="98"/>
        <v>39</v>
      </c>
      <c r="EN14">
        <f>LOOKUP(EM14,'Population Data'!$B$2:$B$43,'Population Data'!$D$2:$D$43)</f>
        <v>2.46</v>
      </c>
      <c r="EP14">
        <f ca="1" t="shared" si="36"/>
        <v>0.7513944984119291</v>
      </c>
      <c r="EQ14">
        <f t="shared" si="99"/>
        <v>11</v>
      </c>
      <c r="ER14">
        <f>LOOKUP(EQ14,'Population Data'!$B$2:$B$43,'Population Data'!$D$2:$D$43)</f>
        <v>3.24</v>
      </c>
      <c r="ET14">
        <f ca="1" t="shared" si="37"/>
        <v>0.6563370871872571</v>
      </c>
      <c r="EU14">
        <f t="shared" si="100"/>
        <v>14</v>
      </c>
      <c r="EV14">
        <f>LOOKUP(EU14,'Population Data'!$B$2:$B$43,'Population Data'!$D$2:$D$43)</f>
        <v>3.9</v>
      </c>
      <c r="EX14">
        <f ca="1" t="shared" si="38"/>
        <v>0.19488585786107981</v>
      </c>
      <c r="EY14">
        <f t="shared" si="101"/>
        <v>34</v>
      </c>
      <c r="EZ14">
        <f>LOOKUP(EY14,'Population Data'!$B$2:$B$43,'Population Data'!$D$2:$D$43)</f>
        <v>2.6</v>
      </c>
      <c r="FB14">
        <f ca="1" t="shared" si="39"/>
        <v>0.34416481644852204</v>
      </c>
      <c r="FC14">
        <f t="shared" si="102"/>
        <v>31</v>
      </c>
      <c r="FD14">
        <f>LOOKUP(FC14,'Population Data'!$B$2:$B$43,'Population Data'!$D$2:$D$43)</f>
        <v>2.54</v>
      </c>
      <c r="FF14">
        <f ca="1" t="shared" si="40"/>
        <v>0.6528448544022619</v>
      </c>
      <c r="FG14">
        <f t="shared" si="103"/>
        <v>19</v>
      </c>
      <c r="FH14">
        <f>LOOKUP(FG14,'Population Data'!$B$2:$B$43,'Population Data'!$D$2:$D$43)</f>
        <v>3.93</v>
      </c>
      <c r="FJ14">
        <f ca="1" t="shared" si="41"/>
        <v>0.6251578032031643</v>
      </c>
      <c r="FK14">
        <f t="shared" si="104"/>
        <v>17</v>
      </c>
      <c r="FL14">
        <f>LOOKUP(FK14,'Population Data'!$B$2:$B$43,'Population Data'!$D$2:$D$43)</f>
        <v>4.8</v>
      </c>
      <c r="FN14">
        <f ca="1" t="shared" si="42"/>
        <v>0.2975318398952339</v>
      </c>
      <c r="FO14">
        <f t="shared" si="105"/>
        <v>29</v>
      </c>
      <c r="FP14">
        <f>LOOKUP(FO14,'Population Data'!$B$2:$B$43,'Population Data'!$D$2:$D$43)</f>
        <v>2.84</v>
      </c>
      <c r="FR14">
        <f ca="1" t="shared" si="43"/>
        <v>0.40910420264749825</v>
      </c>
      <c r="FS14">
        <f t="shared" si="106"/>
        <v>27</v>
      </c>
      <c r="FT14">
        <f>LOOKUP(FS14,'Population Data'!$B$2:$B$43,'Population Data'!$D$2:$D$43)</f>
        <v>2.42</v>
      </c>
      <c r="FV14">
        <f ca="1" t="shared" si="44"/>
        <v>0.3140363097689872</v>
      </c>
      <c r="FW14">
        <f t="shared" si="107"/>
        <v>30</v>
      </c>
      <c r="FX14">
        <f>LOOKUP(FW14,'Population Data'!$B$2:$B$43,'Population Data'!$D$2:$D$43)</f>
        <v>2.1</v>
      </c>
      <c r="FZ14">
        <f ca="1" t="shared" si="45"/>
        <v>0.5134051651409067</v>
      </c>
      <c r="GA14">
        <f t="shared" si="108"/>
        <v>19</v>
      </c>
      <c r="GB14">
        <f>LOOKUP(GA14,'Population Data'!$B$2:$B$43,'Population Data'!$D$2:$D$43)</f>
        <v>3.93</v>
      </c>
      <c r="GD14">
        <f ca="1" t="shared" si="46"/>
        <v>0.3523048960341544</v>
      </c>
      <c r="GE14">
        <f t="shared" si="109"/>
        <v>31</v>
      </c>
      <c r="GF14">
        <f>LOOKUP(GE14,'Population Data'!$B$2:$B$43,'Population Data'!$D$2:$D$43)</f>
        <v>2.54</v>
      </c>
      <c r="GH14">
        <f ca="1" t="shared" si="47"/>
        <v>0.582007623016866</v>
      </c>
      <c r="GI14">
        <f t="shared" si="110"/>
        <v>20</v>
      </c>
      <c r="GJ14">
        <f>LOOKUP(GI14,'Population Data'!$B$2:$B$43,'Population Data'!$D$2:$D$43)</f>
        <v>3.99</v>
      </c>
      <c r="GL14">
        <f ca="1" t="shared" si="48"/>
        <v>0.6518957386647233</v>
      </c>
      <c r="GM14">
        <f t="shared" si="111"/>
        <v>14</v>
      </c>
      <c r="GN14">
        <f>LOOKUP(GM14,'Population Data'!$B$2:$B$43,'Population Data'!$D$2:$D$43)</f>
        <v>3.9</v>
      </c>
      <c r="GP14">
        <f ca="1" t="shared" si="49"/>
        <v>0.3216506038702177</v>
      </c>
      <c r="GQ14">
        <f t="shared" si="112"/>
        <v>31</v>
      </c>
      <c r="GR14">
        <f>LOOKUP(GQ14,'Population Data'!$B$2:$B$43,'Population Data'!$D$2:$D$43)</f>
        <v>2.54</v>
      </c>
      <c r="GT14">
        <f ca="1" t="shared" si="50"/>
        <v>0.8477303563347162</v>
      </c>
      <c r="GU14">
        <f t="shared" si="113"/>
        <v>7</v>
      </c>
      <c r="GV14">
        <f>LOOKUP(GU14,'Population Data'!$B$2:$B$43,'Population Data'!$D$2:$D$43)</f>
        <v>5.22</v>
      </c>
      <c r="GX14">
        <f ca="1" t="shared" si="51"/>
        <v>0.8494583525867807</v>
      </c>
      <c r="GY14">
        <f t="shared" si="114"/>
        <v>12</v>
      </c>
      <c r="GZ14">
        <f>LOOKUP(GY14,'Population Data'!$B$2:$B$43,'Population Data'!$D$2:$D$43)</f>
        <v>3.49</v>
      </c>
      <c r="HB14">
        <f ca="1" t="shared" si="52"/>
        <v>0.9506437307017552</v>
      </c>
      <c r="HC14">
        <f t="shared" si="115"/>
        <v>2</v>
      </c>
      <c r="HD14">
        <f>LOOKUP(HC14,'Population Data'!$B$2:$B$43,'Population Data'!$D$2:$D$43)</f>
        <v>10.31</v>
      </c>
      <c r="HF14">
        <f ca="1" t="shared" si="53"/>
        <v>0.32985267652627603</v>
      </c>
      <c r="HG14">
        <f t="shared" si="116"/>
        <v>28</v>
      </c>
      <c r="HH14">
        <f>LOOKUP(HG14,'Population Data'!$B$2:$B$43,'Population Data'!$D$2:$D$43)</f>
        <v>2.26</v>
      </c>
      <c r="HJ14">
        <f ca="1" t="shared" si="54"/>
        <v>0.8039029015363908</v>
      </c>
      <c r="HK14">
        <f t="shared" si="117"/>
        <v>7</v>
      </c>
      <c r="HL14">
        <f>LOOKUP(HK14,'Population Data'!$B$2:$B$43,'Population Data'!$D$2:$D$43)</f>
        <v>5.22</v>
      </c>
      <c r="HN14">
        <f ca="1" t="shared" si="55"/>
        <v>0.1260128080433066</v>
      </c>
      <c r="HO14">
        <f t="shared" si="118"/>
        <v>39</v>
      </c>
      <c r="HP14">
        <f>LOOKUP(HO14,'Population Data'!$B$2:$B$43,'Population Data'!$D$2:$D$43)</f>
        <v>2.46</v>
      </c>
      <c r="HR14">
        <f ca="1" t="shared" si="56"/>
        <v>0.9192057598393631</v>
      </c>
      <c r="HS14">
        <f t="shared" si="119"/>
        <v>3</v>
      </c>
      <c r="HT14">
        <f>LOOKUP(HS14,'Population Data'!$B$2:$B$43,'Population Data'!$D$2:$D$43)</f>
        <v>10.49</v>
      </c>
      <c r="HV14">
        <f ca="1" t="shared" si="57"/>
        <v>0.6862805932838972</v>
      </c>
      <c r="HW14">
        <f t="shared" si="120"/>
        <v>11</v>
      </c>
      <c r="HX14">
        <f>LOOKUP(HW14,'Population Data'!$B$2:$B$43,'Population Data'!$D$2:$D$43)</f>
        <v>3.24</v>
      </c>
      <c r="HZ14">
        <f ca="1" t="shared" si="58"/>
        <v>0.9717009154342253</v>
      </c>
      <c r="IA14">
        <f t="shared" si="121"/>
        <v>1</v>
      </c>
      <c r="IB14">
        <f>LOOKUP(IA14,'Population Data'!$B$2:$B$43,'Population Data'!$D$2:$D$43)</f>
        <v>13.2</v>
      </c>
      <c r="ID14">
        <f ca="1" t="shared" si="59"/>
        <v>0.9362946018647582</v>
      </c>
      <c r="IE14">
        <f t="shared" si="122"/>
        <v>4</v>
      </c>
      <c r="IF14">
        <f>LOOKUP(IE14,'Population Data'!$B$2:$B$43,'Population Data'!$D$2:$D$43)</f>
        <v>11.6</v>
      </c>
      <c r="IH14">
        <f ca="1" t="shared" si="60"/>
        <v>0.13850991003818958</v>
      </c>
      <c r="II14">
        <f t="shared" si="123"/>
        <v>37</v>
      </c>
      <c r="IJ14">
        <f>LOOKUP(II14,'Population Data'!$B$2:$B$43,'Population Data'!$D$2:$D$43)</f>
        <v>2.54</v>
      </c>
      <c r="IL14">
        <f ca="1" t="shared" si="61"/>
        <v>0.16942993472953216</v>
      </c>
      <c r="IM14">
        <f t="shared" si="124"/>
        <v>29</v>
      </c>
      <c r="IN14">
        <f>LOOKUP(IM14,'Population Data'!$B$2:$B$43,'Population Data'!$D$2:$D$43)</f>
        <v>2.84</v>
      </c>
      <c r="IP14">
        <f ca="1" t="shared" si="62"/>
        <v>0.48543671554383494</v>
      </c>
      <c r="IQ14">
        <f t="shared" si="125"/>
        <v>17</v>
      </c>
      <c r="IR14">
        <f>LOOKUP(IQ14,'Population Data'!$B$2:$B$43,'Population Data'!$D$2:$D$43)</f>
        <v>4.8</v>
      </c>
    </row>
    <row r="15" spans="1:252" ht="15.75">
      <c r="A15">
        <v>14</v>
      </c>
      <c r="B15">
        <f ca="1" t="shared" si="0"/>
        <v>0.0994958437736656</v>
      </c>
      <c r="C15">
        <f t="shared" si="63"/>
        <v>40</v>
      </c>
      <c r="D15">
        <f>LOOKUP(C15,'Population Data'!$B$2:$B$43,'Population Data'!$D$2:$D$43)</f>
        <v>2.54</v>
      </c>
      <c r="F15">
        <f ca="1" t="shared" si="1"/>
        <v>0.8755763162970638</v>
      </c>
      <c r="G15">
        <f t="shared" si="64"/>
        <v>5</v>
      </c>
      <c r="H15">
        <f>LOOKUP(G15,'Population Data'!$B$2:$B$43,'Population Data'!$D$2:$D$43)</f>
        <v>13.2</v>
      </c>
      <c r="J15">
        <f ca="1" t="shared" si="2"/>
        <v>0.2812844090767581</v>
      </c>
      <c r="K15">
        <f t="shared" si="65"/>
        <v>30</v>
      </c>
      <c r="L15">
        <f>LOOKUP(K15,'Population Data'!$B$2:$B$43,'Population Data'!$D$2:$D$43)</f>
        <v>2.1</v>
      </c>
      <c r="N15">
        <f ca="1" t="shared" si="3"/>
        <v>0.8389753755805377</v>
      </c>
      <c r="O15">
        <f t="shared" si="66"/>
        <v>11</v>
      </c>
      <c r="P15">
        <f>LOOKUP(O15,'Population Data'!$B$2:$B$43,'Population Data'!$D$2:$D$43)</f>
        <v>3.24</v>
      </c>
      <c r="R15">
        <f ca="1" t="shared" si="4"/>
        <v>0.4927638770001276</v>
      </c>
      <c r="S15">
        <f t="shared" si="67"/>
        <v>21</v>
      </c>
      <c r="T15">
        <f>LOOKUP(S15,'Population Data'!$B$2:$B$43,'Population Data'!$D$2:$D$43)</f>
        <v>4.41</v>
      </c>
      <c r="V15">
        <f ca="1" t="shared" si="5"/>
        <v>0.48846561011386536</v>
      </c>
      <c r="W15">
        <f t="shared" si="68"/>
        <v>22</v>
      </c>
      <c r="X15">
        <f>LOOKUP(W15,'Population Data'!$B$2:$B$43,'Population Data'!$D$2:$D$43)</f>
        <v>2.42</v>
      </c>
      <c r="Z15">
        <f ca="1" t="shared" si="6"/>
        <v>0.7497087557874831</v>
      </c>
      <c r="AA15">
        <f t="shared" si="69"/>
        <v>13</v>
      </c>
      <c r="AB15">
        <f>LOOKUP(AA15,'Population Data'!$B$2:$B$43,'Population Data'!$D$2:$D$43)</f>
        <v>3.95</v>
      </c>
      <c r="AD15">
        <f ca="1" t="shared" si="7"/>
        <v>0.1945351593517779</v>
      </c>
      <c r="AE15">
        <f t="shared" si="70"/>
        <v>39</v>
      </c>
      <c r="AF15">
        <f>LOOKUP(AE15,'Population Data'!$B$2:$B$43,'Population Data'!$D$2:$D$43)</f>
        <v>2.46</v>
      </c>
      <c r="AH15">
        <f ca="1" t="shared" si="8"/>
        <v>0.4832867747404067</v>
      </c>
      <c r="AI15">
        <f t="shared" si="71"/>
        <v>21</v>
      </c>
      <c r="AJ15">
        <f>LOOKUP(AI15,'Population Data'!$B$2:$B$43,'Population Data'!$D$2:$D$43)</f>
        <v>4.41</v>
      </c>
      <c r="AL15">
        <f ca="1" t="shared" si="9"/>
        <v>0.22865961294849324</v>
      </c>
      <c r="AM15">
        <f t="shared" si="72"/>
        <v>31</v>
      </c>
      <c r="AN15">
        <f>LOOKUP(AM15,'Population Data'!$B$2:$B$43,'Population Data'!$D$2:$D$43)</f>
        <v>2.54</v>
      </c>
      <c r="AP15">
        <f ca="1" t="shared" si="10"/>
        <v>0.36718367289157605</v>
      </c>
      <c r="AQ15">
        <f t="shared" si="73"/>
        <v>28</v>
      </c>
      <c r="AR15">
        <f>LOOKUP(AQ15,'Population Data'!$B$2:$B$43,'Population Data'!$D$2:$D$43)</f>
        <v>2.26</v>
      </c>
      <c r="AT15">
        <f ca="1" t="shared" si="11"/>
        <v>0.3610578385803873</v>
      </c>
      <c r="AU15">
        <f t="shared" si="74"/>
        <v>25</v>
      </c>
      <c r="AV15">
        <f>LOOKUP(AU15,'Population Data'!$B$2:$B$43,'Population Data'!$D$2:$D$43)</f>
        <v>2.73</v>
      </c>
      <c r="AX15">
        <f ca="1" t="shared" si="12"/>
        <v>0.6808434840073654</v>
      </c>
      <c r="AY15">
        <f t="shared" si="75"/>
        <v>11</v>
      </c>
      <c r="AZ15">
        <f>LOOKUP(AY15,'Population Data'!$B$2:$B$43,'Population Data'!$D$2:$D$43)</f>
        <v>3.24</v>
      </c>
      <c r="BB15">
        <f ca="1" t="shared" si="13"/>
        <v>0.10691904077762826</v>
      </c>
      <c r="BC15">
        <f t="shared" si="76"/>
        <v>34</v>
      </c>
      <c r="BD15">
        <f>LOOKUP(BC15,'Population Data'!$B$2:$B$43,'Population Data'!$D$2:$D$43)</f>
        <v>2.6</v>
      </c>
      <c r="BF15">
        <f ca="1" t="shared" si="14"/>
        <v>0.913956712816579</v>
      </c>
      <c r="BG15">
        <f t="shared" si="77"/>
        <v>2</v>
      </c>
      <c r="BH15">
        <f>LOOKUP(BG15,'Population Data'!$B$2:$B$43,'Population Data'!$D$2:$D$43)</f>
        <v>10.31</v>
      </c>
      <c r="BJ15">
        <f ca="1" t="shared" si="15"/>
        <v>0.42703244258954987</v>
      </c>
      <c r="BK15">
        <f t="shared" si="78"/>
        <v>27</v>
      </c>
      <c r="BL15">
        <f>LOOKUP(BK15,'Population Data'!$B$2:$B$43,'Population Data'!$D$2:$D$43)</f>
        <v>2.42</v>
      </c>
      <c r="BN15">
        <f ca="1" t="shared" si="16"/>
        <v>0.8676623973464833</v>
      </c>
      <c r="BO15">
        <f t="shared" si="79"/>
        <v>5</v>
      </c>
      <c r="BP15">
        <f>LOOKUP(BO15,'Population Data'!$B$2:$B$43,'Population Data'!$D$2:$D$43)</f>
        <v>13.2</v>
      </c>
      <c r="BR15">
        <f ca="1" t="shared" si="17"/>
        <v>0.5637916196051352</v>
      </c>
      <c r="BS15">
        <f t="shared" si="80"/>
        <v>15</v>
      </c>
      <c r="BT15">
        <f>LOOKUP(BS15,'Population Data'!$B$2:$B$43,'Population Data'!$D$2:$D$43)</f>
        <v>4.35</v>
      </c>
      <c r="BV15">
        <f ca="1" t="shared" si="18"/>
        <v>0.7942929845529987</v>
      </c>
      <c r="BW15">
        <f t="shared" si="81"/>
        <v>5</v>
      </c>
      <c r="BX15">
        <f>LOOKUP(BW15,'Population Data'!$B$2:$B$43,'Population Data'!$D$2:$D$43)</f>
        <v>13.2</v>
      </c>
      <c r="BZ15">
        <f ca="1" t="shared" si="19"/>
        <v>0.7282536905545169</v>
      </c>
      <c r="CA15">
        <f t="shared" si="82"/>
        <v>14</v>
      </c>
      <c r="CB15">
        <f>LOOKUP(CA15,'Population Data'!$B$2:$B$43,'Population Data'!$D$2:$D$43)</f>
        <v>3.9</v>
      </c>
      <c r="CD15">
        <f ca="1" t="shared" si="20"/>
        <v>0.7326753113120834</v>
      </c>
      <c r="CE15">
        <f t="shared" si="83"/>
        <v>12</v>
      </c>
      <c r="CF15">
        <f>LOOKUP(CE15,'Population Data'!$B$2:$B$43,'Population Data'!$D$2:$D$43)</f>
        <v>3.49</v>
      </c>
      <c r="CH15">
        <f ca="1" t="shared" si="21"/>
        <v>0.642740107791058</v>
      </c>
      <c r="CI15">
        <f t="shared" si="84"/>
        <v>16</v>
      </c>
      <c r="CJ15">
        <f>LOOKUP(CI15,'Population Data'!$B$2:$B$43,'Population Data'!$D$2:$D$43)</f>
        <v>3.97</v>
      </c>
      <c r="CL15">
        <f ca="1" t="shared" si="22"/>
        <v>0.9838350436819432</v>
      </c>
      <c r="CM15">
        <f t="shared" si="85"/>
        <v>1</v>
      </c>
      <c r="CN15">
        <f>LOOKUP(CM15,'Population Data'!$B$2:$B$43,'Population Data'!$D$2:$D$43)</f>
        <v>13.2</v>
      </c>
      <c r="CP15">
        <f ca="1" t="shared" si="23"/>
        <v>0.3922330596452478</v>
      </c>
      <c r="CQ15">
        <f t="shared" si="86"/>
        <v>25</v>
      </c>
      <c r="CR15">
        <f>LOOKUP(CQ15,'Population Data'!$B$2:$B$43,'Population Data'!$D$2:$D$43)</f>
        <v>2.73</v>
      </c>
      <c r="CT15">
        <f ca="1" t="shared" si="24"/>
        <v>0.3993806921575146</v>
      </c>
      <c r="CU15">
        <f t="shared" si="87"/>
        <v>26</v>
      </c>
      <c r="CV15">
        <f>LOOKUP(CU15,'Population Data'!$B$2:$B$43,'Population Data'!$D$2:$D$43)</f>
        <v>3.15</v>
      </c>
      <c r="CX15">
        <f ca="1" t="shared" si="25"/>
        <v>0.5940664586309299</v>
      </c>
      <c r="CY15">
        <f t="shared" si="88"/>
        <v>18</v>
      </c>
      <c r="CZ15">
        <f>LOOKUP(CY15,'Population Data'!$B$2:$B$43,'Population Data'!$D$2:$D$43)</f>
        <v>4.36</v>
      </c>
      <c r="DB15">
        <f ca="1" t="shared" si="26"/>
        <v>0.7601231957399167</v>
      </c>
      <c r="DC15">
        <f t="shared" si="89"/>
        <v>13</v>
      </c>
      <c r="DD15">
        <f>LOOKUP(DC15,'Population Data'!$B$2:$B$43,'Population Data'!$D$2:$D$43)</f>
        <v>3.95</v>
      </c>
      <c r="DF15">
        <f ca="1" t="shared" si="27"/>
        <v>0.3007675418900253</v>
      </c>
      <c r="DG15">
        <f t="shared" si="90"/>
        <v>27</v>
      </c>
      <c r="DH15">
        <f>LOOKUP(DG15,'Population Data'!$B$2:$B$43,'Population Data'!$D$2:$D$43)</f>
        <v>2.42</v>
      </c>
      <c r="DJ15">
        <f ca="1" t="shared" si="28"/>
        <v>0.29121567002574156</v>
      </c>
      <c r="DK15">
        <f t="shared" si="91"/>
        <v>35</v>
      </c>
      <c r="DL15">
        <f>LOOKUP(DK15,'Population Data'!$B$2:$B$43,'Population Data'!$D$2:$D$43)</f>
        <v>2.31</v>
      </c>
      <c r="DN15">
        <f ca="1" t="shared" si="29"/>
        <v>0.10107654882969586</v>
      </c>
      <c r="DO15">
        <f t="shared" si="92"/>
        <v>40</v>
      </c>
      <c r="DP15">
        <f>LOOKUP(DO15,'Population Data'!$B$2:$B$43,'Population Data'!$D$2:$D$43)</f>
        <v>2.54</v>
      </c>
      <c r="DR15">
        <f ca="1" t="shared" si="30"/>
        <v>0.21870156038726907</v>
      </c>
      <c r="DS15">
        <f t="shared" si="93"/>
        <v>36</v>
      </c>
      <c r="DT15">
        <f>LOOKUP(DS15,'Population Data'!$B$2:$B$43,'Population Data'!$D$2:$D$43)</f>
        <v>2.38</v>
      </c>
      <c r="DV15">
        <f ca="1" t="shared" si="31"/>
        <v>0.03549781560759735</v>
      </c>
      <c r="DW15">
        <f t="shared" si="94"/>
        <v>41</v>
      </c>
      <c r="DX15">
        <f>LOOKUP(DW15,'Population Data'!$B$2:$B$43,'Population Data'!$D$2:$D$43)</f>
        <v>2.06</v>
      </c>
      <c r="DZ15">
        <f ca="1" t="shared" si="32"/>
        <v>0.07099968486179276</v>
      </c>
      <c r="EA15">
        <f t="shared" si="95"/>
        <v>34</v>
      </c>
      <c r="EB15">
        <f>LOOKUP(EA15,'Population Data'!$B$2:$B$43,'Population Data'!$D$2:$D$43)</f>
        <v>2.6</v>
      </c>
      <c r="ED15">
        <f ca="1" t="shared" si="33"/>
        <v>0.03739044239029088</v>
      </c>
      <c r="EE15">
        <f t="shared" si="96"/>
        <v>40</v>
      </c>
      <c r="EF15">
        <f>LOOKUP(EE15,'Population Data'!$B$2:$B$43,'Population Data'!$D$2:$D$43)</f>
        <v>2.54</v>
      </c>
      <c r="EH15">
        <f ca="1" t="shared" si="34"/>
        <v>0.9771257673256466</v>
      </c>
      <c r="EI15">
        <f t="shared" si="97"/>
        <v>2</v>
      </c>
      <c r="EJ15">
        <f>LOOKUP(EI15,'Population Data'!$B$2:$B$43,'Population Data'!$D$2:$D$43)</f>
        <v>10.31</v>
      </c>
      <c r="EL15">
        <f ca="1" t="shared" si="35"/>
        <v>0.6383805258122247</v>
      </c>
      <c r="EM15">
        <f t="shared" si="98"/>
        <v>15</v>
      </c>
      <c r="EN15">
        <f>LOOKUP(EM15,'Population Data'!$B$2:$B$43,'Population Data'!$D$2:$D$43)</f>
        <v>4.35</v>
      </c>
      <c r="EP15">
        <f ca="1" t="shared" si="36"/>
        <v>0.5270186360641435</v>
      </c>
      <c r="EQ15">
        <f t="shared" si="99"/>
        <v>18</v>
      </c>
      <c r="ER15">
        <f>LOOKUP(EQ15,'Population Data'!$B$2:$B$43,'Population Data'!$D$2:$D$43)</f>
        <v>4.36</v>
      </c>
      <c r="ET15">
        <f ca="1" t="shared" si="37"/>
        <v>0.04890463518475685</v>
      </c>
      <c r="EU15">
        <f t="shared" si="100"/>
        <v>41</v>
      </c>
      <c r="EV15">
        <f>LOOKUP(EU15,'Population Data'!$B$2:$B$43,'Population Data'!$D$2:$D$43)</f>
        <v>2.06</v>
      </c>
      <c r="EX15">
        <f ca="1" t="shared" si="38"/>
        <v>0.6567331264118716</v>
      </c>
      <c r="EY15">
        <f t="shared" si="101"/>
        <v>17</v>
      </c>
      <c r="EZ15">
        <f>LOOKUP(EY15,'Population Data'!$B$2:$B$43,'Population Data'!$D$2:$D$43)</f>
        <v>4.8</v>
      </c>
      <c r="FB15">
        <f ca="1" t="shared" si="39"/>
        <v>0.8346469305725609</v>
      </c>
      <c r="FC15">
        <f t="shared" si="102"/>
        <v>11</v>
      </c>
      <c r="FD15">
        <f>LOOKUP(FC15,'Population Data'!$B$2:$B$43,'Population Data'!$D$2:$D$43)</f>
        <v>3.24</v>
      </c>
      <c r="FF15">
        <f ca="1" t="shared" si="40"/>
        <v>0.4522250879684544</v>
      </c>
      <c r="FG15">
        <f t="shared" si="103"/>
        <v>26</v>
      </c>
      <c r="FH15">
        <f>LOOKUP(FG15,'Population Data'!$B$2:$B$43,'Population Data'!$D$2:$D$43)</f>
        <v>3.15</v>
      </c>
      <c r="FJ15">
        <f ca="1" t="shared" si="41"/>
        <v>0.8332891492656841</v>
      </c>
      <c r="FK15">
        <f t="shared" si="104"/>
        <v>8</v>
      </c>
      <c r="FL15">
        <f>LOOKUP(FK15,'Population Data'!$B$2:$B$43,'Population Data'!$D$2:$D$43)</f>
        <v>3.22</v>
      </c>
      <c r="FN15">
        <f ca="1" t="shared" si="42"/>
        <v>0.4306504710546385</v>
      </c>
      <c r="FO15">
        <f t="shared" si="105"/>
        <v>26</v>
      </c>
      <c r="FP15">
        <f>LOOKUP(FO15,'Population Data'!$B$2:$B$43,'Population Data'!$D$2:$D$43)</f>
        <v>3.15</v>
      </c>
      <c r="FR15">
        <f ca="1" t="shared" si="43"/>
        <v>0.21486716653904203</v>
      </c>
      <c r="FS15">
        <f t="shared" si="106"/>
        <v>32</v>
      </c>
      <c r="FT15">
        <f>LOOKUP(FS15,'Population Data'!$B$2:$B$43,'Population Data'!$D$2:$D$43)</f>
        <v>2.73</v>
      </c>
      <c r="FV15">
        <f ca="1" t="shared" si="44"/>
        <v>0.522089344208715</v>
      </c>
      <c r="FW15">
        <f t="shared" si="107"/>
        <v>25</v>
      </c>
      <c r="FX15">
        <f>LOOKUP(FW15,'Population Data'!$B$2:$B$43,'Population Data'!$D$2:$D$43)</f>
        <v>2.73</v>
      </c>
      <c r="FZ15">
        <f ca="1" t="shared" si="45"/>
        <v>0.8301746305323254</v>
      </c>
      <c r="GA15">
        <f t="shared" si="108"/>
        <v>2</v>
      </c>
      <c r="GB15">
        <f>LOOKUP(GA15,'Population Data'!$B$2:$B$43,'Population Data'!$D$2:$D$43)</f>
        <v>10.31</v>
      </c>
      <c r="GD15">
        <f ca="1" t="shared" si="46"/>
        <v>0.4398962551331227</v>
      </c>
      <c r="GE15">
        <f t="shared" si="109"/>
        <v>28</v>
      </c>
      <c r="GF15">
        <f>LOOKUP(GE15,'Population Data'!$B$2:$B$43,'Population Data'!$D$2:$D$43)</f>
        <v>2.26</v>
      </c>
      <c r="GH15">
        <f ca="1" t="shared" si="47"/>
        <v>0.1575314166930436</v>
      </c>
      <c r="GI15">
        <f t="shared" si="110"/>
        <v>35</v>
      </c>
      <c r="GJ15">
        <f>LOOKUP(GI15,'Population Data'!$B$2:$B$43,'Population Data'!$D$2:$D$43)</f>
        <v>2.31</v>
      </c>
      <c r="GL15">
        <f ca="1" t="shared" si="48"/>
        <v>0.5983631731994677</v>
      </c>
      <c r="GM15">
        <f t="shared" si="111"/>
        <v>21</v>
      </c>
      <c r="GN15">
        <f>LOOKUP(GM15,'Population Data'!$B$2:$B$43,'Population Data'!$D$2:$D$43)</f>
        <v>4.41</v>
      </c>
      <c r="GP15">
        <f ca="1" t="shared" si="49"/>
        <v>0.9192237067959755</v>
      </c>
      <c r="GQ15">
        <f t="shared" si="112"/>
        <v>4</v>
      </c>
      <c r="GR15">
        <f>LOOKUP(GQ15,'Population Data'!$B$2:$B$43,'Population Data'!$D$2:$D$43)</f>
        <v>11.6</v>
      </c>
      <c r="GT15">
        <f ca="1" t="shared" si="50"/>
        <v>0.016756399662702814</v>
      </c>
      <c r="GU15">
        <f t="shared" si="113"/>
        <v>42</v>
      </c>
      <c r="GV15">
        <f>LOOKUP(GU15,'Population Data'!$B$2:$B$43,'Population Data'!$D$2:$D$43)</f>
        <v>2.25</v>
      </c>
      <c r="GX15">
        <f ca="1" t="shared" si="51"/>
        <v>0.287785432623167</v>
      </c>
      <c r="GY15">
        <f t="shared" si="114"/>
        <v>34</v>
      </c>
      <c r="GZ15">
        <f>LOOKUP(GY15,'Population Data'!$B$2:$B$43,'Population Data'!$D$2:$D$43)</f>
        <v>2.6</v>
      </c>
      <c r="HB15">
        <f ca="1" t="shared" si="52"/>
        <v>0.31726633451761443</v>
      </c>
      <c r="HC15">
        <f t="shared" si="115"/>
        <v>31</v>
      </c>
      <c r="HD15">
        <f>LOOKUP(HC15,'Population Data'!$B$2:$B$43,'Population Data'!$D$2:$D$43)</f>
        <v>2.54</v>
      </c>
      <c r="HF15">
        <f ca="1" t="shared" si="53"/>
        <v>0.15335673055029808</v>
      </c>
      <c r="HG15">
        <f t="shared" si="116"/>
        <v>37</v>
      </c>
      <c r="HH15">
        <f>LOOKUP(HG15,'Population Data'!$B$2:$B$43,'Population Data'!$D$2:$D$43)</f>
        <v>2.54</v>
      </c>
      <c r="HJ15">
        <f ca="1" t="shared" si="54"/>
        <v>0.6930353720927203</v>
      </c>
      <c r="HK15">
        <f t="shared" si="117"/>
        <v>13</v>
      </c>
      <c r="HL15">
        <f>LOOKUP(HK15,'Population Data'!$B$2:$B$43,'Population Data'!$D$2:$D$43)</f>
        <v>3.95</v>
      </c>
      <c r="HN15">
        <f ca="1" t="shared" si="55"/>
        <v>0.6178505562596225</v>
      </c>
      <c r="HO15">
        <f t="shared" si="118"/>
        <v>16</v>
      </c>
      <c r="HP15">
        <f>LOOKUP(HO15,'Population Data'!$B$2:$B$43,'Population Data'!$D$2:$D$43)</f>
        <v>3.97</v>
      </c>
      <c r="HR15">
        <f ca="1" t="shared" si="56"/>
        <v>0.2480556915672083</v>
      </c>
      <c r="HS15">
        <f t="shared" si="119"/>
        <v>34</v>
      </c>
      <c r="HT15">
        <f>LOOKUP(HS15,'Population Data'!$B$2:$B$43,'Population Data'!$D$2:$D$43)</f>
        <v>2.6</v>
      </c>
      <c r="HV15">
        <f ca="1" t="shared" si="57"/>
        <v>0.08391699360780736</v>
      </c>
      <c r="HW15">
        <f t="shared" si="120"/>
        <v>41</v>
      </c>
      <c r="HX15">
        <f>LOOKUP(HW15,'Population Data'!$B$2:$B$43,'Population Data'!$D$2:$D$43)</f>
        <v>2.06</v>
      </c>
      <c r="HZ15">
        <f ca="1" t="shared" si="58"/>
        <v>0.14463435009384962</v>
      </c>
      <c r="IA15">
        <f t="shared" si="121"/>
        <v>34</v>
      </c>
      <c r="IB15">
        <f>LOOKUP(IA15,'Population Data'!$B$2:$B$43,'Population Data'!$D$2:$D$43)</f>
        <v>2.6</v>
      </c>
      <c r="ID15">
        <f ca="1" t="shared" si="59"/>
        <v>0.9504575996874164</v>
      </c>
      <c r="IE15">
        <f t="shared" si="122"/>
        <v>3</v>
      </c>
      <c r="IF15">
        <f>LOOKUP(IE15,'Population Data'!$B$2:$B$43,'Population Data'!$D$2:$D$43)</f>
        <v>10.49</v>
      </c>
      <c r="IH15">
        <f ca="1" t="shared" si="60"/>
        <v>0.8869476332221918</v>
      </c>
      <c r="II15">
        <f t="shared" si="123"/>
        <v>4</v>
      </c>
      <c r="IJ15">
        <f>LOOKUP(II15,'Population Data'!$B$2:$B$43,'Population Data'!$D$2:$D$43)</f>
        <v>11.6</v>
      </c>
      <c r="IL15">
        <f ca="1" t="shared" si="61"/>
        <v>0.5947682088308603</v>
      </c>
      <c r="IM15">
        <f t="shared" si="124"/>
        <v>12</v>
      </c>
      <c r="IN15">
        <f>LOOKUP(IM15,'Population Data'!$B$2:$B$43,'Population Data'!$D$2:$D$43)</f>
        <v>3.49</v>
      </c>
      <c r="IP15">
        <f ca="1" t="shared" si="62"/>
        <v>0.533230092481471</v>
      </c>
      <c r="IQ15">
        <f t="shared" si="125"/>
        <v>15</v>
      </c>
      <c r="IR15">
        <f>LOOKUP(IQ15,'Population Data'!$B$2:$B$43,'Population Data'!$D$2:$D$43)</f>
        <v>4.35</v>
      </c>
    </row>
    <row r="16" spans="1:252" ht="15.75">
      <c r="A16">
        <v>15</v>
      </c>
      <c r="B16">
        <f ca="1" t="shared" si="0"/>
        <v>0.8646960955101775</v>
      </c>
      <c r="C16">
        <f t="shared" si="63"/>
        <v>7</v>
      </c>
      <c r="D16">
        <f>LOOKUP(C16,'Population Data'!$B$2:$B$43,'Population Data'!$D$2:$D$43)</f>
        <v>5.22</v>
      </c>
      <c r="F16">
        <f ca="1" t="shared" si="1"/>
        <v>0.6351843389092259</v>
      </c>
      <c r="G16">
        <f t="shared" si="64"/>
        <v>12</v>
      </c>
      <c r="H16">
        <f>LOOKUP(G16,'Population Data'!$B$2:$B$43,'Population Data'!$D$2:$D$43)</f>
        <v>3.49</v>
      </c>
      <c r="J16">
        <f ca="1" t="shared" si="2"/>
        <v>0.303191202140917</v>
      </c>
      <c r="K16">
        <f t="shared" si="65"/>
        <v>28</v>
      </c>
      <c r="L16">
        <f>LOOKUP(K16,'Population Data'!$B$2:$B$43,'Population Data'!$D$2:$D$43)</f>
        <v>2.26</v>
      </c>
      <c r="N16">
        <f ca="1" t="shared" si="3"/>
        <v>0.8663169556018752</v>
      </c>
      <c r="O16">
        <f t="shared" si="66"/>
        <v>9</v>
      </c>
      <c r="P16">
        <f>LOOKUP(O16,'Population Data'!$B$2:$B$43,'Population Data'!$D$2:$D$43)</f>
        <v>4.03</v>
      </c>
      <c r="R16">
        <f ca="1" t="shared" si="4"/>
        <v>0.2726481589683405</v>
      </c>
      <c r="S16">
        <f t="shared" si="67"/>
        <v>31</v>
      </c>
      <c r="T16">
        <f>LOOKUP(S16,'Population Data'!$B$2:$B$43,'Population Data'!$D$2:$D$43)</f>
        <v>2.54</v>
      </c>
      <c r="V16">
        <f ca="1" t="shared" si="5"/>
        <v>0.13565833296595764</v>
      </c>
      <c r="W16">
        <f t="shared" si="68"/>
        <v>35</v>
      </c>
      <c r="X16">
        <f>LOOKUP(W16,'Population Data'!$B$2:$B$43,'Population Data'!$D$2:$D$43)</f>
        <v>2.31</v>
      </c>
      <c r="Z16">
        <f ca="1" t="shared" si="6"/>
        <v>0.872717145168583</v>
      </c>
      <c r="AA16">
        <f t="shared" si="69"/>
        <v>5</v>
      </c>
      <c r="AB16">
        <f>LOOKUP(AA16,'Population Data'!$B$2:$B$43,'Population Data'!$D$2:$D$43)</f>
        <v>13.2</v>
      </c>
      <c r="AD16">
        <f ca="1" t="shared" si="7"/>
        <v>0.6668622976164722</v>
      </c>
      <c r="AE16">
        <f t="shared" si="70"/>
        <v>16</v>
      </c>
      <c r="AF16">
        <f>LOOKUP(AE16,'Population Data'!$B$2:$B$43,'Population Data'!$D$2:$D$43)</f>
        <v>3.97</v>
      </c>
      <c r="AH16">
        <f ca="1" t="shared" si="8"/>
        <v>0.13445005531128096</v>
      </c>
      <c r="AI16">
        <f t="shared" si="71"/>
        <v>34</v>
      </c>
      <c r="AJ16">
        <f>LOOKUP(AI16,'Population Data'!$B$2:$B$43,'Population Data'!$D$2:$D$43)</f>
        <v>2.6</v>
      </c>
      <c r="AL16">
        <f ca="1" t="shared" si="9"/>
        <v>0.15201703158826607</v>
      </c>
      <c r="AM16">
        <f t="shared" si="72"/>
        <v>35</v>
      </c>
      <c r="AN16">
        <f>LOOKUP(AM16,'Population Data'!$B$2:$B$43,'Population Data'!$D$2:$D$43)</f>
        <v>2.31</v>
      </c>
      <c r="AP16">
        <f ca="1" t="shared" si="10"/>
        <v>0.20998508525773796</v>
      </c>
      <c r="AQ16">
        <f t="shared" si="73"/>
        <v>35</v>
      </c>
      <c r="AR16">
        <f>LOOKUP(AQ16,'Population Data'!$B$2:$B$43,'Population Data'!$D$2:$D$43)</f>
        <v>2.31</v>
      </c>
      <c r="AT16">
        <f ca="1" t="shared" si="11"/>
        <v>0.3882288080621834</v>
      </c>
      <c r="AU16">
        <f t="shared" si="74"/>
        <v>23</v>
      </c>
      <c r="AV16">
        <f>LOOKUP(AU16,'Population Data'!$B$2:$B$43,'Population Data'!$D$2:$D$43)</f>
        <v>2.66</v>
      </c>
      <c r="AX16">
        <f ca="1" t="shared" si="12"/>
        <v>0.8276202883638228</v>
      </c>
      <c r="AY16">
        <f t="shared" si="75"/>
        <v>3</v>
      </c>
      <c r="AZ16">
        <f>LOOKUP(AY16,'Population Data'!$B$2:$B$43,'Population Data'!$D$2:$D$43)</f>
        <v>10.49</v>
      </c>
      <c r="BB16">
        <f ca="1" t="shared" si="13"/>
        <v>0.5820099774918324</v>
      </c>
      <c r="BC16">
        <f t="shared" si="76"/>
        <v>13</v>
      </c>
      <c r="BD16">
        <f>LOOKUP(BC16,'Population Data'!$B$2:$B$43,'Population Data'!$D$2:$D$43)</f>
        <v>3.95</v>
      </c>
      <c r="BF16">
        <f ca="1" t="shared" si="14"/>
        <v>0.8934167656954871</v>
      </c>
      <c r="BG16">
        <f t="shared" si="77"/>
        <v>4</v>
      </c>
      <c r="BH16">
        <f>LOOKUP(BG16,'Population Data'!$B$2:$B$43,'Population Data'!$D$2:$D$43)</f>
        <v>11.6</v>
      </c>
      <c r="BJ16">
        <f ca="1" t="shared" si="15"/>
        <v>0.05282889116434164</v>
      </c>
      <c r="BK16">
        <f t="shared" si="78"/>
        <v>41</v>
      </c>
      <c r="BL16">
        <f>LOOKUP(BK16,'Population Data'!$B$2:$B$43,'Population Data'!$D$2:$D$43)</f>
        <v>2.06</v>
      </c>
      <c r="BN16">
        <f ca="1" t="shared" si="16"/>
        <v>0.38153041933436427</v>
      </c>
      <c r="BO16">
        <f t="shared" si="79"/>
        <v>23</v>
      </c>
      <c r="BP16">
        <f>LOOKUP(BO16,'Population Data'!$B$2:$B$43,'Population Data'!$D$2:$D$43)</f>
        <v>2.66</v>
      </c>
      <c r="BR16">
        <f ca="1" t="shared" si="17"/>
        <v>0.21688788586857088</v>
      </c>
      <c r="BS16">
        <f t="shared" si="80"/>
        <v>27</v>
      </c>
      <c r="BT16">
        <f>LOOKUP(BS16,'Population Data'!$B$2:$B$43,'Population Data'!$D$2:$D$43)</f>
        <v>2.42</v>
      </c>
      <c r="BV16">
        <f ca="1" t="shared" si="18"/>
        <v>0.1968234254460337</v>
      </c>
      <c r="BW16">
        <f t="shared" si="81"/>
        <v>33</v>
      </c>
      <c r="BX16">
        <f>LOOKUP(BW16,'Population Data'!$B$2:$B$43,'Population Data'!$D$2:$D$43)</f>
        <v>2.15</v>
      </c>
      <c r="BZ16">
        <f ca="1" t="shared" si="19"/>
        <v>0.41591772234225277</v>
      </c>
      <c r="CA16">
        <f t="shared" si="82"/>
        <v>20</v>
      </c>
      <c r="CB16">
        <f>LOOKUP(CA16,'Population Data'!$B$2:$B$43,'Population Data'!$D$2:$D$43)</f>
        <v>3.99</v>
      </c>
      <c r="CD16">
        <f ca="1" t="shared" si="20"/>
        <v>0.9269372378242761</v>
      </c>
      <c r="CE16">
        <f t="shared" si="83"/>
        <v>1</v>
      </c>
      <c r="CF16">
        <f>LOOKUP(CE16,'Population Data'!$B$2:$B$43,'Population Data'!$D$2:$D$43)</f>
        <v>13.2</v>
      </c>
      <c r="CH16">
        <f ca="1" t="shared" si="21"/>
        <v>0.8447532688727281</v>
      </c>
      <c r="CI16">
        <f t="shared" si="84"/>
        <v>7</v>
      </c>
      <c r="CJ16">
        <f>LOOKUP(CI16,'Population Data'!$B$2:$B$43,'Population Data'!$D$2:$D$43)</f>
        <v>5.22</v>
      </c>
      <c r="CL16">
        <f ca="1" t="shared" si="22"/>
        <v>0.11269110127690918</v>
      </c>
      <c r="CM16">
        <f t="shared" si="85"/>
        <v>38</v>
      </c>
      <c r="CN16">
        <f>LOOKUP(CM16,'Population Data'!$B$2:$B$43,'Population Data'!$D$2:$D$43)</f>
        <v>2.32</v>
      </c>
      <c r="CP16">
        <f ca="1" t="shared" si="23"/>
        <v>0.7638930696202851</v>
      </c>
      <c r="CQ16">
        <f t="shared" si="86"/>
        <v>11</v>
      </c>
      <c r="CR16">
        <f>LOOKUP(CQ16,'Population Data'!$B$2:$B$43,'Population Data'!$D$2:$D$43)</f>
        <v>3.24</v>
      </c>
      <c r="CT16">
        <f ca="1" t="shared" si="24"/>
        <v>0.502831444579487</v>
      </c>
      <c r="CU16">
        <f t="shared" si="87"/>
        <v>21</v>
      </c>
      <c r="CV16">
        <f>LOOKUP(CU16,'Population Data'!$B$2:$B$43,'Population Data'!$D$2:$D$43)</f>
        <v>4.41</v>
      </c>
      <c r="CX16">
        <f ca="1" t="shared" si="25"/>
        <v>0.3756133522991134</v>
      </c>
      <c r="CY16">
        <f t="shared" si="88"/>
        <v>28</v>
      </c>
      <c r="CZ16">
        <f>LOOKUP(CY16,'Population Data'!$B$2:$B$43,'Population Data'!$D$2:$D$43)</f>
        <v>2.26</v>
      </c>
      <c r="DB16">
        <f ca="1" t="shared" si="26"/>
        <v>0.2707199947083402</v>
      </c>
      <c r="DC16">
        <f t="shared" si="89"/>
        <v>29</v>
      </c>
      <c r="DD16">
        <f>LOOKUP(DC16,'Population Data'!$B$2:$B$43,'Population Data'!$D$2:$D$43)</f>
        <v>2.84</v>
      </c>
      <c r="DF16">
        <f ca="1" t="shared" si="27"/>
        <v>0.9332786151899088</v>
      </c>
      <c r="DG16">
        <f t="shared" si="90"/>
        <v>3</v>
      </c>
      <c r="DH16">
        <f>LOOKUP(DG16,'Population Data'!$B$2:$B$43,'Population Data'!$D$2:$D$43)</f>
        <v>10.49</v>
      </c>
      <c r="DJ16">
        <f ca="1" t="shared" si="28"/>
        <v>0.7433213248040254</v>
      </c>
      <c r="DK16">
        <f t="shared" si="91"/>
        <v>15</v>
      </c>
      <c r="DL16">
        <f>LOOKUP(DK16,'Population Data'!$B$2:$B$43,'Population Data'!$D$2:$D$43)</f>
        <v>4.35</v>
      </c>
      <c r="DN16">
        <f ca="1" t="shared" si="29"/>
        <v>0.37809561572846495</v>
      </c>
      <c r="DO16">
        <f t="shared" si="92"/>
        <v>29</v>
      </c>
      <c r="DP16">
        <f>LOOKUP(DO16,'Population Data'!$B$2:$B$43,'Population Data'!$D$2:$D$43)</f>
        <v>2.84</v>
      </c>
      <c r="DR16">
        <f ca="1" t="shared" si="30"/>
        <v>0.8641105695378344</v>
      </c>
      <c r="DS16">
        <f t="shared" si="93"/>
        <v>5</v>
      </c>
      <c r="DT16">
        <f>LOOKUP(DS16,'Population Data'!$B$2:$B$43,'Population Data'!$D$2:$D$43)</f>
        <v>13.2</v>
      </c>
      <c r="DV16">
        <f ca="1" t="shared" si="31"/>
        <v>0.40595639480119183</v>
      </c>
      <c r="DW16">
        <f t="shared" si="94"/>
        <v>24</v>
      </c>
      <c r="DX16">
        <f>LOOKUP(DW16,'Population Data'!$B$2:$B$43,'Population Data'!$D$2:$D$43)</f>
        <v>1.93</v>
      </c>
      <c r="DZ16">
        <f ca="1" t="shared" si="32"/>
        <v>0.9888406827746863</v>
      </c>
      <c r="EA16">
        <f t="shared" si="95"/>
        <v>2</v>
      </c>
      <c r="EB16">
        <f>LOOKUP(EA16,'Population Data'!$B$2:$B$43,'Population Data'!$D$2:$D$43)</f>
        <v>10.31</v>
      </c>
      <c r="ED16">
        <f ca="1" t="shared" si="33"/>
        <v>0.7642401373884509</v>
      </c>
      <c r="EE16">
        <f t="shared" si="96"/>
        <v>8</v>
      </c>
      <c r="EF16">
        <f>LOOKUP(EE16,'Population Data'!$B$2:$B$43,'Population Data'!$D$2:$D$43)</f>
        <v>3.22</v>
      </c>
      <c r="EH16">
        <f ca="1" t="shared" si="34"/>
        <v>0.8462769158731108</v>
      </c>
      <c r="EI16">
        <f t="shared" si="97"/>
        <v>7</v>
      </c>
      <c r="EJ16">
        <f>LOOKUP(EI16,'Population Data'!$B$2:$B$43,'Population Data'!$D$2:$D$43)</f>
        <v>5.22</v>
      </c>
      <c r="EL16">
        <f ca="1" t="shared" si="35"/>
        <v>0.4584744889646091</v>
      </c>
      <c r="EM16">
        <f t="shared" si="98"/>
        <v>22</v>
      </c>
      <c r="EN16">
        <f>LOOKUP(EM16,'Population Data'!$B$2:$B$43,'Population Data'!$D$2:$D$43)</f>
        <v>2.42</v>
      </c>
      <c r="EP16">
        <f ca="1" t="shared" si="36"/>
        <v>0.3826732546143746</v>
      </c>
      <c r="EQ16">
        <f t="shared" si="99"/>
        <v>25</v>
      </c>
      <c r="ER16">
        <f>LOOKUP(EQ16,'Population Data'!$B$2:$B$43,'Population Data'!$D$2:$D$43)</f>
        <v>2.73</v>
      </c>
      <c r="ET16">
        <f ca="1" t="shared" si="37"/>
        <v>0.27946438429071874</v>
      </c>
      <c r="EU16">
        <f t="shared" si="100"/>
        <v>28</v>
      </c>
      <c r="EV16">
        <f>LOOKUP(EU16,'Population Data'!$B$2:$B$43,'Population Data'!$D$2:$D$43)</f>
        <v>2.26</v>
      </c>
      <c r="EX16">
        <f ca="1" t="shared" si="38"/>
        <v>0.04667247835344346</v>
      </c>
      <c r="EY16">
        <f t="shared" si="101"/>
        <v>42</v>
      </c>
      <c r="EZ16">
        <f>LOOKUP(EY16,'Population Data'!$B$2:$B$43,'Population Data'!$D$2:$D$43)</f>
        <v>2.25</v>
      </c>
      <c r="FB16">
        <f ca="1" t="shared" si="39"/>
        <v>0.16926228742817384</v>
      </c>
      <c r="FC16">
        <f t="shared" si="102"/>
        <v>38</v>
      </c>
      <c r="FD16">
        <f>LOOKUP(FC16,'Population Data'!$B$2:$B$43,'Population Data'!$D$2:$D$43)</f>
        <v>2.32</v>
      </c>
      <c r="FF16">
        <f ca="1" t="shared" si="40"/>
        <v>0.5021804651662819</v>
      </c>
      <c r="FG16">
        <f t="shared" si="103"/>
        <v>23</v>
      </c>
      <c r="FH16">
        <f>LOOKUP(FG16,'Population Data'!$B$2:$B$43,'Population Data'!$D$2:$D$43)</f>
        <v>2.66</v>
      </c>
      <c r="FJ16">
        <f ca="1" t="shared" si="41"/>
        <v>0.5967378733296647</v>
      </c>
      <c r="FK16">
        <f t="shared" si="104"/>
        <v>19</v>
      </c>
      <c r="FL16">
        <f>LOOKUP(FK16,'Population Data'!$B$2:$B$43,'Population Data'!$D$2:$D$43)</f>
        <v>3.93</v>
      </c>
      <c r="FN16">
        <f ca="1" t="shared" si="42"/>
        <v>0.15208719770639278</v>
      </c>
      <c r="FO16">
        <f t="shared" si="105"/>
        <v>33</v>
      </c>
      <c r="FP16">
        <f>LOOKUP(FO16,'Population Data'!$B$2:$B$43,'Population Data'!$D$2:$D$43)</f>
        <v>2.15</v>
      </c>
      <c r="FR16">
        <f ca="1" t="shared" si="43"/>
        <v>0.8481893920044804</v>
      </c>
      <c r="FS16">
        <f t="shared" si="106"/>
        <v>5</v>
      </c>
      <c r="FT16">
        <f>LOOKUP(FS16,'Population Data'!$B$2:$B$43,'Population Data'!$D$2:$D$43)</f>
        <v>13.2</v>
      </c>
      <c r="FV16">
        <f ca="1" t="shared" si="44"/>
        <v>0.9010790330270145</v>
      </c>
      <c r="FW16">
        <f t="shared" si="107"/>
        <v>5</v>
      </c>
      <c r="FX16">
        <f>LOOKUP(FW16,'Population Data'!$B$2:$B$43,'Population Data'!$D$2:$D$43)</f>
        <v>13.2</v>
      </c>
      <c r="FZ16">
        <f ca="1" t="shared" si="45"/>
        <v>0.6754006396494442</v>
      </c>
      <c r="GA16">
        <f t="shared" si="108"/>
        <v>6</v>
      </c>
      <c r="GB16">
        <f>LOOKUP(GA16,'Population Data'!$B$2:$B$43,'Population Data'!$D$2:$D$43)</f>
        <v>7.64</v>
      </c>
      <c r="GD16">
        <f ca="1" t="shared" si="46"/>
        <v>0.014308691985716937</v>
      </c>
      <c r="GE16">
        <f t="shared" si="109"/>
        <v>42</v>
      </c>
      <c r="GF16">
        <f>LOOKUP(GE16,'Population Data'!$B$2:$B$43,'Population Data'!$D$2:$D$43)</f>
        <v>2.25</v>
      </c>
      <c r="GH16">
        <f ca="1" t="shared" si="47"/>
        <v>0.4544720283739241</v>
      </c>
      <c r="GI16">
        <f t="shared" si="110"/>
        <v>24</v>
      </c>
      <c r="GJ16">
        <f>LOOKUP(GI16,'Population Data'!$B$2:$B$43,'Population Data'!$D$2:$D$43)</f>
        <v>1.93</v>
      </c>
      <c r="GL16">
        <f ca="1" t="shared" si="48"/>
        <v>0.9690308097509921</v>
      </c>
      <c r="GM16">
        <f t="shared" si="111"/>
        <v>3</v>
      </c>
      <c r="GN16">
        <f>LOOKUP(GM16,'Population Data'!$B$2:$B$43,'Population Data'!$D$2:$D$43)</f>
        <v>10.49</v>
      </c>
      <c r="GP16">
        <f ca="1" t="shared" si="49"/>
        <v>0.36795976957379317</v>
      </c>
      <c r="GQ16">
        <f t="shared" si="112"/>
        <v>30</v>
      </c>
      <c r="GR16">
        <f>LOOKUP(GQ16,'Population Data'!$B$2:$B$43,'Population Data'!$D$2:$D$43)</f>
        <v>2.1</v>
      </c>
      <c r="GT16">
        <f ca="1" t="shared" si="50"/>
        <v>0.664855654749625</v>
      </c>
      <c r="GU16">
        <f t="shared" si="113"/>
        <v>11</v>
      </c>
      <c r="GV16">
        <f>LOOKUP(GU16,'Population Data'!$B$2:$B$43,'Population Data'!$D$2:$D$43)</f>
        <v>3.24</v>
      </c>
      <c r="GX16">
        <f ca="1" t="shared" si="51"/>
        <v>0.902918418074995</v>
      </c>
      <c r="GY16">
        <f t="shared" si="114"/>
        <v>6</v>
      </c>
      <c r="GZ16">
        <f>LOOKUP(GY16,'Population Data'!$B$2:$B$43,'Population Data'!$D$2:$D$43)</f>
        <v>7.64</v>
      </c>
      <c r="HB16">
        <f ca="1" t="shared" si="52"/>
        <v>0.5111619515673836</v>
      </c>
      <c r="HC16">
        <f t="shared" si="115"/>
        <v>25</v>
      </c>
      <c r="HD16">
        <f>LOOKUP(HC16,'Population Data'!$B$2:$B$43,'Population Data'!$D$2:$D$43)</f>
        <v>2.73</v>
      </c>
      <c r="HF16">
        <f ca="1" t="shared" si="53"/>
        <v>0.6185071246026975</v>
      </c>
      <c r="HG16">
        <f t="shared" si="116"/>
        <v>18</v>
      </c>
      <c r="HH16">
        <f>LOOKUP(HG16,'Population Data'!$B$2:$B$43,'Population Data'!$D$2:$D$43)</f>
        <v>4.36</v>
      </c>
      <c r="HJ16">
        <f ca="1" t="shared" si="54"/>
        <v>0.9666394195932297</v>
      </c>
      <c r="HK16">
        <f t="shared" si="117"/>
        <v>1</v>
      </c>
      <c r="HL16">
        <f>LOOKUP(HK16,'Population Data'!$B$2:$B$43,'Population Data'!$D$2:$D$43)</f>
        <v>13.2</v>
      </c>
      <c r="HN16">
        <f ca="1" t="shared" si="55"/>
        <v>0.9548489122186399</v>
      </c>
      <c r="HO16">
        <f t="shared" si="118"/>
        <v>4</v>
      </c>
      <c r="HP16">
        <f>LOOKUP(HO16,'Population Data'!$B$2:$B$43,'Population Data'!$D$2:$D$43)</f>
        <v>11.6</v>
      </c>
      <c r="HR16">
        <f ca="1" t="shared" si="56"/>
        <v>0.07179710584827803</v>
      </c>
      <c r="HS16">
        <f t="shared" si="119"/>
        <v>40</v>
      </c>
      <c r="HT16">
        <f>LOOKUP(HS16,'Population Data'!$B$2:$B$43,'Population Data'!$D$2:$D$43)</f>
        <v>2.54</v>
      </c>
      <c r="HV16">
        <f ca="1" t="shared" si="57"/>
        <v>0.16043558150067383</v>
      </c>
      <c r="HW16">
        <f t="shared" si="120"/>
        <v>36</v>
      </c>
      <c r="HX16">
        <f>LOOKUP(HW16,'Population Data'!$B$2:$B$43,'Population Data'!$D$2:$D$43)</f>
        <v>2.38</v>
      </c>
      <c r="HZ16">
        <f ca="1" t="shared" si="58"/>
        <v>0.36316058743636137</v>
      </c>
      <c r="IA16">
        <f t="shared" si="121"/>
        <v>23</v>
      </c>
      <c r="IB16">
        <f>LOOKUP(IA16,'Population Data'!$B$2:$B$43,'Population Data'!$D$2:$D$43)</f>
        <v>2.66</v>
      </c>
      <c r="ID16">
        <f ca="1" t="shared" si="59"/>
        <v>0.36153586881447564</v>
      </c>
      <c r="IE16">
        <f t="shared" si="122"/>
        <v>25</v>
      </c>
      <c r="IF16">
        <f>LOOKUP(IE16,'Population Data'!$B$2:$B$43,'Population Data'!$D$2:$D$43)</f>
        <v>2.73</v>
      </c>
      <c r="IH16">
        <f ca="1" t="shared" si="60"/>
        <v>0.5739105539576489</v>
      </c>
      <c r="II16">
        <f t="shared" si="123"/>
        <v>13</v>
      </c>
      <c r="IJ16">
        <f>LOOKUP(II16,'Population Data'!$B$2:$B$43,'Population Data'!$D$2:$D$43)</f>
        <v>3.95</v>
      </c>
      <c r="IL16">
        <f ca="1" t="shared" si="61"/>
        <v>0.21454954968812967</v>
      </c>
      <c r="IM16">
        <f t="shared" si="124"/>
        <v>25</v>
      </c>
      <c r="IN16">
        <f>LOOKUP(IM16,'Population Data'!$B$2:$B$43,'Population Data'!$D$2:$D$43)</f>
        <v>2.73</v>
      </c>
      <c r="IP16">
        <f ca="1" t="shared" si="62"/>
        <v>0.16077988174219682</v>
      </c>
      <c r="IQ16">
        <f t="shared" si="125"/>
        <v>35</v>
      </c>
      <c r="IR16">
        <f>LOOKUP(IQ16,'Population Data'!$B$2:$B$43,'Population Data'!$D$2:$D$43)</f>
        <v>2.31</v>
      </c>
    </row>
    <row r="17" spans="1:252" ht="15.75">
      <c r="A17">
        <v>16</v>
      </c>
      <c r="B17">
        <f ca="1" t="shared" si="0"/>
        <v>0.6630323289622843</v>
      </c>
      <c r="C17">
        <f t="shared" si="63"/>
        <v>17</v>
      </c>
      <c r="D17">
        <f>LOOKUP(C17,'Population Data'!$B$2:$B$43,'Population Data'!$D$2:$D$43)</f>
        <v>4.8</v>
      </c>
      <c r="F17">
        <f ca="1" t="shared" si="1"/>
        <v>0.2827928959984696</v>
      </c>
      <c r="G17">
        <f t="shared" si="64"/>
        <v>29</v>
      </c>
      <c r="H17">
        <f>LOOKUP(G17,'Population Data'!$B$2:$B$43,'Population Data'!$D$2:$D$43)</f>
        <v>2.84</v>
      </c>
      <c r="J17">
        <f ca="1" t="shared" si="2"/>
        <v>0.5827910347472222</v>
      </c>
      <c r="K17">
        <f t="shared" si="65"/>
        <v>20</v>
      </c>
      <c r="L17">
        <f>LOOKUP(K17,'Population Data'!$B$2:$B$43,'Population Data'!$D$2:$D$43)</f>
        <v>3.99</v>
      </c>
      <c r="N17">
        <f ca="1" t="shared" si="3"/>
        <v>0.10293718458495027</v>
      </c>
      <c r="O17">
        <f t="shared" si="66"/>
        <v>37</v>
      </c>
      <c r="P17">
        <f>LOOKUP(O17,'Population Data'!$B$2:$B$43,'Population Data'!$D$2:$D$43)</f>
        <v>2.54</v>
      </c>
      <c r="R17">
        <f ca="1" t="shared" si="4"/>
        <v>0.8553970418480442</v>
      </c>
      <c r="S17">
        <f t="shared" si="67"/>
        <v>8</v>
      </c>
      <c r="T17">
        <f>LOOKUP(S17,'Population Data'!$B$2:$B$43,'Population Data'!$D$2:$D$43)</f>
        <v>3.22</v>
      </c>
      <c r="V17">
        <f ca="1" t="shared" si="5"/>
        <v>0.1301525526099837</v>
      </c>
      <c r="W17">
        <f t="shared" si="68"/>
        <v>36</v>
      </c>
      <c r="X17">
        <f>LOOKUP(W17,'Population Data'!$B$2:$B$43,'Population Data'!$D$2:$D$43)</f>
        <v>2.38</v>
      </c>
      <c r="Z17">
        <f ca="1" t="shared" si="6"/>
        <v>0.101041327710931</v>
      </c>
      <c r="AA17">
        <f t="shared" si="69"/>
        <v>37</v>
      </c>
      <c r="AB17">
        <f>LOOKUP(AA17,'Population Data'!$B$2:$B$43,'Population Data'!$D$2:$D$43)</f>
        <v>2.54</v>
      </c>
      <c r="AD17">
        <f ca="1" t="shared" si="7"/>
        <v>0.2834029695992334</v>
      </c>
      <c r="AE17">
        <f t="shared" si="70"/>
        <v>34</v>
      </c>
      <c r="AF17">
        <f>LOOKUP(AE17,'Population Data'!$B$2:$B$43,'Population Data'!$D$2:$D$43)</f>
        <v>2.6</v>
      </c>
      <c r="AH17">
        <f ca="1" t="shared" si="8"/>
        <v>0.29008733194144054</v>
      </c>
      <c r="AI17">
        <f t="shared" si="71"/>
        <v>29</v>
      </c>
      <c r="AJ17">
        <f>LOOKUP(AI17,'Population Data'!$B$2:$B$43,'Population Data'!$D$2:$D$43)</f>
        <v>2.84</v>
      </c>
      <c r="AL17">
        <f ca="1" t="shared" si="9"/>
        <v>0.010463076248688474</v>
      </c>
      <c r="AM17">
        <f t="shared" si="72"/>
        <v>42</v>
      </c>
      <c r="AN17">
        <f>LOOKUP(AM17,'Population Data'!$B$2:$B$43,'Population Data'!$D$2:$D$43)</f>
        <v>2.25</v>
      </c>
      <c r="AP17">
        <f ca="1" t="shared" si="10"/>
        <v>0.18576538618456528</v>
      </c>
      <c r="AQ17">
        <f t="shared" si="73"/>
        <v>36</v>
      </c>
      <c r="AR17">
        <f>LOOKUP(AQ17,'Population Data'!$B$2:$B$43,'Population Data'!$D$2:$D$43)</f>
        <v>2.38</v>
      </c>
      <c r="AT17">
        <f ca="1" t="shared" si="11"/>
        <v>0.25082579688806284</v>
      </c>
      <c r="AU17">
        <f t="shared" si="74"/>
        <v>30</v>
      </c>
      <c r="AV17">
        <f>LOOKUP(AU17,'Population Data'!$B$2:$B$43,'Population Data'!$D$2:$D$43)</f>
        <v>2.1</v>
      </c>
      <c r="AX17">
        <f ca="1" t="shared" si="12"/>
        <v>0.8224259238852646</v>
      </c>
      <c r="AY17">
        <f t="shared" si="75"/>
        <v>4</v>
      </c>
      <c r="AZ17">
        <f>LOOKUP(AY17,'Population Data'!$B$2:$B$43,'Population Data'!$D$2:$D$43)</f>
        <v>11.6</v>
      </c>
      <c r="BB17">
        <f ca="1" t="shared" si="13"/>
        <v>0.02989369694686228</v>
      </c>
      <c r="BC17">
        <f t="shared" si="76"/>
        <v>42</v>
      </c>
      <c r="BD17">
        <f>LOOKUP(BC17,'Population Data'!$B$2:$B$43,'Population Data'!$D$2:$D$43)</f>
        <v>2.25</v>
      </c>
      <c r="BF17">
        <f ca="1" t="shared" si="14"/>
        <v>0.6618394280520227</v>
      </c>
      <c r="BG17">
        <f t="shared" si="77"/>
        <v>13</v>
      </c>
      <c r="BH17">
        <f>LOOKUP(BG17,'Population Data'!$B$2:$B$43,'Population Data'!$D$2:$D$43)</f>
        <v>3.95</v>
      </c>
      <c r="BJ17">
        <f ca="1" t="shared" si="15"/>
        <v>0.3905809158267344</v>
      </c>
      <c r="BK17">
        <f t="shared" si="78"/>
        <v>28</v>
      </c>
      <c r="BL17">
        <f>LOOKUP(BK17,'Population Data'!$B$2:$B$43,'Population Data'!$D$2:$D$43)</f>
        <v>2.26</v>
      </c>
      <c r="BN17">
        <f ca="1" t="shared" si="16"/>
        <v>0.7130109552268653</v>
      </c>
      <c r="BO17">
        <f t="shared" si="79"/>
        <v>16</v>
      </c>
      <c r="BP17">
        <f>LOOKUP(BO17,'Population Data'!$B$2:$B$43,'Population Data'!$D$2:$D$43)</f>
        <v>3.97</v>
      </c>
      <c r="BR17">
        <f ca="1" t="shared" si="17"/>
        <v>0.01905121886364436</v>
      </c>
      <c r="BS17">
        <f t="shared" si="80"/>
        <v>40</v>
      </c>
      <c r="BT17">
        <f>LOOKUP(BS17,'Population Data'!$B$2:$B$43,'Population Data'!$D$2:$D$43)</f>
        <v>2.54</v>
      </c>
      <c r="BV17">
        <f ca="1" t="shared" si="18"/>
        <v>0.3777098228392165</v>
      </c>
      <c r="BW17">
        <f t="shared" si="81"/>
        <v>28</v>
      </c>
      <c r="BX17">
        <f>LOOKUP(BW17,'Population Data'!$B$2:$B$43,'Population Data'!$D$2:$D$43)</f>
        <v>2.26</v>
      </c>
      <c r="BZ17">
        <f ca="1" t="shared" si="19"/>
        <v>0.28455173979720416</v>
      </c>
      <c r="CA17">
        <f t="shared" si="82"/>
        <v>28</v>
      </c>
      <c r="CB17">
        <f>LOOKUP(CA17,'Population Data'!$B$2:$B$43,'Population Data'!$D$2:$D$43)</f>
        <v>2.26</v>
      </c>
      <c r="CD17">
        <f ca="1" t="shared" si="20"/>
        <v>0.7855138381832567</v>
      </c>
      <c r="CE17">
        <f t="shared" si="83"/>
        <v>9</v>
      </c>
      <c r="CF17">
        <f>LOOKUP(CE17,'Population Data'!$B$2:$B$43,'Population Data'!$D$2:$D$43)</f>
        <v>4.03</v>
      </c>
      <c r="CH17">
        <f ca="1" t="shared" si="21"/>
        <v>0.9549252730548218</v>
      </c>
      <c r="CI17">
        <f t="shared" si="84"/>
        <v>2</v>
      </c>
      <c r="CJ17">
        <f>LOOKUP(CI17,'Population Data'!$B$2:$B$43,'Population Data'!$D$2:$D$43)</f>
        <v>10.31</v>
      </c>
      <c r="CL17">
        <f ca="1" t="shared" si="22"/>
        <v>0.1552195264461017</v>
      </c>
      <c r="CM17">
        <f t="shared" si="85"/>
        <v>34</v>
      </c>
      <c r="CN17">
        <f>LOOKUP(CM17,'Population Data'!$B$2:$B$43,'Population Data'!$D$2:$D$43)</f>
        <v>2.6</v>
      </c>
      <c r="CP17">
        <f ca="1" t="shared" si="23"/>
        <v>0.5678702312237206</v>
      </c>
      <c r="CQ17">
        <f t="shared" si="86"/>
        <v>19</v>
      </c>
      <c r="CR17">
        <f>LOOKUP(CQ17,'Population Data'!$B$2:$B$43,'Population Data'!$D$2:$D$43)</f>
        <v>3.93</v>
      </c>
      <c r="CT17">
        <f ca="1" t="shared" si="24"/>
        <v>0.32537010999172244</v>
      </c>
      <c r="CU17">
        <f t="shared" si="87"/>
        <v>30</v>
      </c>
      <c r="CV17">
        <f>LOOKUP(CU17,'Population Data'!$B$2:$B$43,'Population Data'!$D$2:$D$43)</f>
        <v>2.1</v>
      </c>
      <c r="CX17">
        <f ca="1" t="shared" si="25"/>
        <v>0.1983196885381926</v>
      </c>
      <c r="CY17">
        <f t="shared" si="88"/>
        <v>37</v>
      </c>
      <c r="CZ17">
        <f>LOOKUP(CY17,'Population Data'!$B$2:$B$43,'Population Data'!$D$2:$D$43)</f>
        <v>2.54</v>
      </c>
      <c r="DB17">
        <f ca="1" t="shared" si="26"/>
        <v>0.8318230979643183</v>
      </c>
      <c r="DC17">
        <f t="shared" si="89"/>
        <v>7</v>
      </c>
      <c r="DD17">
        <f>LOOKUP(DC17,'Population Data'!$B$2:$B$43,'Population Data'!$D$2:$D$43)</f>
        <v>5.22</v>
      </c>
      <c r="DF17">
        <f ca="1" t="shared" si="27"/>
        <v>0.5227896683277671</v>
      </c>
      <c r="DG17">
        <f t="shared" si="90"/>
        <v>19</v>
      </c>
      <c r="DH17">
        <f>LOOKUP(DG17,'Population Data'!$B$2:$B$43,'Population Data'!$D$2:$D$43)</f>
        <v>3.93</v>
      </c>
      <c r="DJ17">
        <f ca="1" t="shared" si="28"/>
        <v>0.3830841364890687</v>
      </c>
      <c r="DK17">
        <f t="shared" si="91"/>
        <v>29</v>
      </c>
      <c r="DL17">
        <f>LOOKUP(DK17,'Population Data'!$B$2:$B$43,'Population Data'!$D$2:$D$43)</f>
        <v>2.84</v>
      </c>
      <c r="DN17">
        <f ca="1" t="shared" si="29"/>
        <v>0.4158388223170604</v>
      </c>
      <c r="DO17">
        <f t="shared" si="92"/>
        <v>26</v>
      </c>
      <c r="DP17">
        <f>LOOKUP(DO17,'Population Data'!$B$2:$B$43,'Population Data'!$D$2:$D$43)</f>
        <v>3.15</v>
      </c>
      <c r="DR17">
        <f ca="1" t="shared" si="30"/>
        <v>0.6524716797230726</v>
      </c>
      <c r="DS17">
        <f t="shared" si="93"/>
        <v>15</v>
      </c>
      <c r="DT17">
        <f>LOOKUP(DS17,'Population Data'!$B$2:$B$43,'Population Data'!$D$2:$D$43)</f>
        <v>4.35</v>
      </c>
      <c r="DV17">
        <f ca="1" t="shared" si="31"/>
        <v>0.9645264554035</v>
      </c>
      <c r="DW17">
        <f t="shared" si="94"/>
        <v>1</v>
      </c>
      <c r="DX17">
        <f>LOOKUP(DW17,'Population Data'!$B$2:$B$43,'Population Data'!$D$2:$D$43)</f>
        <v>13.2</v>
      </c>
      <c r="DZ17">
        <f ca="1" t="shared" si="32"/>
        <v>0.984037779001984</v>
      </c>
      <c r="EA17">
        <f t="shared" si="95"/>
        <v>3</v>
      </c>
      <c r="EB17">
        <f>LOOKUP(EA17,'Population Data'!$B$2:$B$43,'Population Data'!$D$2:$D$43)</f>
        <v>10.49</v>
      </c>
      <c r="ED17">
        <f ca="1" t="shared" si="33"/>
        <v>0.8643256754851725</v>
      </c>
      <c r="EE17">
        <f t="shared" si="96"/>
        <v>2</v>
      </c>
      <c r="EF17">
        <f>LOOKUP(EE17,'Population Data'!$B$2:$B$43,'Population Data'!$D$2:$D$43)</f>
        <v>10.31</v>
      </c>
      <c r="EH17">
        <f ca="1" t="shared" si="34"/>
        <v>0.9659494907527695</v>
      </c>
      <c r="EI17">
        <f t="shared" si="97"/>
        <v>3</v>
      </c>
      <c r="EJ17">
        <f>LOOKUP(EI17,'Population Data'!$B$2:$B$43,'Population Data'!$D$2:$D$43)</f>
        <v>10.49</v>
      </c>
      <c r="EL17">
        <f ca="1" t="shared" si="35"/>
        <v>0.9287790375059959</v>
      </c>
      <c r="EM17">
        <f t="shared" si="98"/>
        <v>7</v>
      </c>
      <c r="EN17">
        <f>LOOKUP(EM17,'Population Data'!$B$2:$B$43,'Population Data'!$D$2:$D$43)</f>
        <v>5.22</v>
      </c>
      <c r="EP17">
        <f ca="1" t="shared" si="36"/>
        <v>0.07870369016320677</v>
      </c>
      <c r="EQ17">
        <f t="shared" si="99"/>
        <v>36</v>
      </c>
      <c r="ER17">
        <f>LOOKUP(EQ17,'Population Data'!$B$2:$B$43,'Population Data'!$D$2:$D$43)</f>
        <v>2.38</v>
      </c>
      <c r="ET17">
        <f ca="1" t="shared" si="37"/>
        <v>0.6688040564349076</v>
      </c>
      <c r="EU17">
        <f t="shared" si="100"/>
        <v>11</v>
      </c>
      <c r="EV17">
        <f>LOOKUP(EU17,'Population Data'!$B$2:$B$43,'Population Data'!$D$2:$D$43)</f>
        <v>3.24</v>
      </c>
      <c r="EX17">
        <f ca="1" t="shared" si="38"/>
        <v>0.051990093106529356</v>
      </c>
      <c r="EY17">
        <f t="shared" si="101"/>
        <v>41</v>
      </c>
      <c r="EZ17">
        <f>LOOKUP(EY17,'Population Data'!$B$2:$B$43,'Population Data'!$D$2:$D$43)</f>
        <v>2.06</v>
      </c>
      <c r="FB17">
        <f ca="1" t="shared" si="39"/>
        <v>0.14661693263021047</v>
      </c>
      <c r="FC17">
        <f t="shared" si="102"/>
        <v>40</v>
      </c>
      <c r="FD17">
        <f>LOOKUP(FC17,'Population Data'!$B$2:$B$43,'Population Data'!$D$2:$D$43)</f>
        <v>2.54</v>
      </c>
      <c r="FF17">
        <f ca="1" t="shared" si="40"/>
        <v>0.0028694092464475185</v>
      </c>
      <c r="FG17">
        <f t="shared" si="103"/>
        <v>42</v>
      </c>
      <c r="FH17">
        <f>LOOKUP(FG17,'Population Data'!$B$2:$B$43,'Population Data'!$D$2:$D$43)</f>
        <v>2.25</v>
      </c>
      <c r="FJ17">
        <f ca="1" t="shared" si="41"/>
        <v>0.14007846315049122</v>
      </c>
      <c r="FK17">
        <f t="shared" si="104"/>
        <v>35</v>
      </c>
      <c r="FL17">
        <f>LOOKUP(FK17,'Population Data'!$B$2:$B$43,'Population Data'!$D$2:$D$43)</f>
        <v>2.31</v>
      </c>
      <c r="FN17">
        <f ca="1" t="shared" si="42"/>
        <v>0.6754352726167365</v>
      </c>
      <c r="FO17">
        <f t="shared" si="105"/>
        <v>19</v>
      </c>
      <c r="FP17">
        <f>LOOKUP(FO17,'Population Data'!$B$2:$B$43,'Population Data'!$D$2:$D$43)</f>
        <v>3.93</v>
      </c>
      <c r="FR17">
        <f ca="1" t="shared" si="43"/>
        <v>0.43140975771360635</v>
      </c>
      <c r="FS17">
        <f t="shared" si="106"/>
        <v>24</v>
      </c>
      <c r="FT17">
        <f>LOOKUP(FS17,'Population Data'!$B$2:$B$43,'Population Data'!$D$2:$D$43)</f>
        <v>1.93</v>
      </c>
      <c r="FV17">
        <f ca="1" t="shared" si="44"/>
        <v>0.2123713932002882</v>
      </c>
      <c r="FW17">
        <f t="shared" si="107"/>
        <v>34</v>
      </c>
      <c r="FX17">
        <f>LOOKUP(FW17,'Population Data'!$B$2:$B$43,'Population Data'!$D$2:$D$43)</f>
        <v>2.6</v>
      </c>
      <c r="FZ17">
        <f ca="1" t="shared" si="45"/>
        <v>0.7928099523905757</v>
      </c>
      <c r="GA17">
        <f t="shared" si="108"/>
        <v>4</v>
      </c>
      <c r="GB17">
        <f>LOOKUP(GA17,'Population Data'!$B$2:$B$43,'Population Data'!$D$2:$D$43)</f>
        <v>11.6</v>
      </c>
      <c r="GD17">
        <f ca="1" t="shared" si="46"/>
        <v>0.28694731535212037</v>
      </c>
      <c r="GE17">
        <f t="shared" si="109"/>
        <v>33</v>
      </c>
      <c r="GF17">
        <f>LOOKUP(GE17,'Population Data'!$B$2:$B$43,'Population Data'!$D$2:$D$43)</f>
        <v>2.15</v>
      </c>
      <c r="GH17">
        <f ca="1" t="shared" si="47"/>
        <v>0.624725201222273</v>
      </c>
      <c r="GI17">
        <f t="shared" si="110"/>
        <v>18</v>
      </c>
      <c r="GJ17">
        <f>LOOKUP(GI17,'Population Data'!$B$2:$B$43,'Population Data'!$D$2:$D$43)</f>
        <v>4.36</v>
      </c>
      <c r="GL17">
        <f ca="1" t="shared" si="48"/>
        <v>0.03512675390109965</v>
      </c>
      <c r="GM17">
        <f t="shared" si="111"/>
        <v>42</v>
      </c>
      <c r="GN17">
        <f>LOOKUP(GM17,'Population Data'!$B$2:$B$43,'Population Data'!$D$2:$D$43)</f>
        <v>2.25</v>
      </c>
      <c r="GP17">
        <f ca="1" t="shared" si="49"/>
        <v>0.7106930367923798</v>
      </c>
      <c r="GQ17">
        <f t="shared" si="112"/>
        <v>16</v>
      </c>
      <c r="GR17">
        <f>LOOKUP(GQ17,'Population Data'!$B$2:$B$43,'Population Data'!$D$2:$D$43)</f>
        <v>3.97</v>
      </c>
      <c r="GT17">
        <f ca="1" t="shared" si="50"/>
        <v>0.9277218291465253</v>
      </c>
      <c r="GU17">
        <f t="shared" si="113"/>
        <v>4</v>
      </c>
      <c r="GV17">
        <f>LOOKUP(GU17,'Population Data'!$B$2:$B$43,'Population Data'!$D$2:$D$43)</f>
        <v>11.6</v>
      </c>
      <c r="GX17">
        <f ca="1" t="shared" si="51"/>
        <v>0.9238110636059068</v>
      </c>
      <c r="GY17">
        <f t="shared" si="114"/>
        <v>3</v>
      </c>
      <c r="GZ17">
        <f>LOOKUP(GY17,'Population Data'!$B$2:$B$43,'Population Data'!$D$2:$D$43)</f>
        <v>10.49</v>
      </c>
      <c r="HB17">
        <f ca="1" t="shared" si="52"/>
        <v>0.9750167650427345</v>
      </c>
      <c r="HC17">
        <f t="shared" si="115"/>
        <v>1</v>
      </c>
      <c r="HD17">
        <f>LOOKUP(HC17,'Population Data'!$B$2:$B$43,'Population Data'!$D$2:$D$43)</f>
        <v>13.2</v>
      </c>
      <c r="HF17">
        <f ca="1" t="shared" si="53"/>
        <v>0.32821869607558174</v>
      </c>
      <c r="HG17">
        <f t="shared" si="116"/>
        <v>29</v>
      </c>
      <c r="HH17">
        <f>LOOKUP(HG17,'Population Data'!$B$2:$B$43,'Population Data'!$D$2:$D$43)</f>
        <v>2.84</v>
      </c>
      <c r="HJ17">
        <f ca="1" t="shared" si="54"/>
        <v>0.1357865186269851</v>
      </c>
      <c r="HK17">
        <f t="shared" si="117"/>
        <v>36</v>
      </c>
      <c r="HL17">
        <f>LOOKUP(HK17,'Population Data'!$B$2:$B$43,'Population Data'!$D$2:$D$43)</f>
        <v>2.38</v>
      </c>
      <c r="HN17">
        <f ca="1" t="shared" si="55"/>
        <v>0.18186625667650713</v>
      </c>
      <c r="HO17">
        <f t="shared" si="118"/>
        <v>35</v>
      </c>
      <c r="HP17">
        <f>LOOKUP(HO17,'Population Data'!$B$2:$B$43,'Population Data'!$D$2:$D$43)</f>
        <v>2.31</v>
      </c>
      <c r="HR17">
        <f ca="1" t="shared" si="56"/>
        <v>0.850967349489754</v>
      </c>
      <c r="HS17">
        <f t="shared" si="119"/>
        <v>7</v>
      </c>
      <c r="HT17">
        <f>LOOKUP(HS17,'Population Data'!$B$2:$B$43,'Population Data'!$D$2:$D$43)</f>
        <v>5.22</v>
      </c>
      <c r="HV17">
        <f ca="1" t="shared" si="57"/>
        <v>0.5197974647218848</v>
      </c>
      <c r="HW17">
        <f t="shared" si="120"/>
        <v>18</v>
      </c>
      <c r="HX17">
        <f>LOOKUP(HW17,'Population Data'!$B$2:$B$43,'Population Data'!$D$2:$D$43)</f>
        <v>4.36</v>
      </c>
      <c r="HZ17">
        <f ca="1" t="shared" si="58"/>
        <v>0.3815882876467682</v>
      </c>
      <c r="IA17">
        <f t="shared" si="121"/>
        <v>22</v>
      </c>
      <c r="IB17">
        <f>LOOKUP(IA17,'Population Data'!$B$2:$B$43,'Population Data'!$D$2:$D$43)</f>
        <v>2.42</v>
      </c>
      <c r="ID17">
        <f ca="1" t="shared" si="59"/>
        <v>0.09285308239830148</v>
      </c>
      <c r="IE17">
        <f t="shared" si="122"/>
        <v>39</v>
      </c>
      <c r="IF17">
        <f>LOOKUP(IE17,'Population Data'!$B$2:$B$43,'Population Data'!$D$2:$D$43)</f>
        <v>2.46</v>
      </c>
      <c r="IH17">
        <f ca="1" t="shared" si="60"/>
        <v>0.7979719705738906</v>
      </c>
      <c r="II17">
        <f t="shared" si="123"/>
        <v>8</v>
      </c>
      <c r="IJ17">
        <f>LOOKUP(II17,'Population Data'!$B$2:$B$43,'Population Data'!$D$2:$D$43)</f>
        <v>3.22</v>
      </c>
      <c r="IL17">
        <f ca="1" t="shared" si="61"/>
        <v>0.13782858099183093</v>
      </c>
      <c r="IM17">
        <f t="shared" si="124"/>
        <v>33</v>
      </c>
      <c r="IN17">
        <f>LOOKUP(IM17,'Population Data'!$B$2:$B$43,'Population Data'!$D$2:$D$43)</f>
        <v>2.15</v>
      </c>
      <c r="IP17">
        <f ca="1" t="shared" si="62"/>
        <v>0.6913444835356641</v>
      </c>
      <c r="IQ17">
        <f t="shared" si="125"/>
        <v>8</v>
      </c>
      <c r="IR17">
        <f>LOOKUP(IQ17,'Population Data'!$B$2:$B$43,'Population Data'!$D$2:$D$43)</f>
        <v>3.22</v>
      </c>
    </row>
    <row r="18" spans="1:252" ht="15.75">
      <c r="A18">
        <v>17</v>
      </c>
      <c r="B18">
        <f ca="1" t="shared" si="0"/>
        <v>0.5644527499463803</v>
      </c>
      <c r="C18">
        <f t="shared" si="63"/>
        <v>23</v>
      </c>
      <c r="D18">
        <f>LOOKUP(C18,'Population Data'!$B$2:$B$43,'Population Data'!$D$2:$D$43)</f>
        <v>2.66</v>
      </c>
      <c r="F18">
        <f ca="1" t="shared" si="1"/>
        <v>0.3915199637179386</v>
      </c>
      <c r="G18">
        <f t="shared" si="64"/>
        <v>23</v>
      </c>
      <c r="H18">
        <f>LOOKUP(G18,'Population Data'!$B$2:$B$43,'Population Data'!$D$2:$D$43)</f>
        <v>2.66</v>
      </c>
      <c r="J18">
        <f ca="1" t="shared" si="2"/>
        <v>0.007582634893176898</v>
      </c>
      <c r="K18">
        <f t="shared" si="65"/>
        <v>42</v>
      </c>
      <c r="L18">
        <f>LOOKUP(K18,'Population Data'!$B$2:$B$43,'Population Data'!$D$2:$D$43)</f>
        <v>2.25</v>
      </c>
      <c r="N18">
        <f ca="1" t="shared" si="3"/>
        <v>0.5324280568530266</v>
      </c>
      <c r="O18">
        <f t="shared" si="66"/>
        <v>20</v>
      </c>
      <c r="P18">
        <f>LOOKUP(O18,'Population Data'!$B$2:$B$43,'Population Data'!$D$2:$D$43)</f>
        <v>3.99</v>
      </c>
      <c r="R18">
        <f ca="1" t="shared" si="4"/>
        <v>0.5587164682540388</v>
      </c>
      <c r="S18">
        <f t="shared" si="67"/>
        <v>18</v>
      </c>
      <c r="T18">
        <f>LOOKUP(S18,'Population Data'!$B$2:$B$43,'Population Data'!$D$2:$D$43)</f>
        <v>4.36</v>
      </c>
      <c r="V18">
        <f ca="1" t="shared" si="5"/>
        <v>0.4873863298489527</v>
      </c>
      <c r="W18">
        <f t="shared" si="68"/>
        <v>23</v>
      </c>
      <c r="X18">
        <f>LOOKUP(W18,'Population Data'!$B$2:$B$43,'Population Data'!$D$2:$D$43)</f>
        <v>2.66</v>
      </c>
      <c r="Z18">
        <f ca="1" t="shared" si="6"/>
        <v>0.005508943946696654</v>
      </c>
      <c r="AA18">
        <f t="shared" si="69"/>
        <v>41</v>
      </c>
      <c r="AB18">
        <f>LOOKUP(AA18,'Population Data'!$B$2:$B$43,'Population Data'!$D$2:$D$43)</f>
        <v>2.06</v>
      </c>
      <c r="AD18">
        <f ca="1" t="shared" si="7"/>
        <v>0.4464837322894366</v>
      </c>
      <c r="AE18">
        <f t="shared" si="70"/>
        <v>24</v>
      </c>
      <c r="AF18">
        <f>LOOKUP(AE18,'Population Data'!$B$2:$B$43,'Population Data'!$D$2:$D$43)</f>
        <v>1.93</v>
      </c>
      <c r="AH18">
        <f ca="1" t="shared" si="8"/>
        <v>0.5885298719653476</v>
      </c>
      <c r="AI18">
        <f t="shared" si="71"/>
        <v>17</v>
      </c>
      <c r="AJ18">
        <f>LOOKUP(AI18,'Population Data'!$B$2:$B$43,'Population Data'!$D$2:$D$43)</f>
        <v>4.8</v>
      </c>
      <c r="AL18">
        <f ca="1" t="shared" si="9"/>
        <v>0.8894727852084394</v>
      </c>
      <c r="AM18">
        <f t="shared" si="72"/>
        <v>7</v>
      </c>
      <c r="AN18">
        <f>LOOKUP(AM18,'Population Data'!$B$2:$B$43,'Population Data'!$D$2:$D$43)</f>
        <v>5.22</v>
      </c>
      <c r="AP18">
        <f ca="1" t="shared" si="10"/>
        <v>0.7887877805701605</v>
      </c>
      <c r="AQ18">
        <f t="shared" si="73"/>
        <v>11</v>
      </c>
      <c r="AR18">
        <f>LOOKUP(AQ18,'Population Data'!$B$2:$B$43,'Population Data'!$D$2:$D$43)</f>
        <v>3.24</v>
      </c>
      <c r="AT18">
        <f ca="1" t="shared" si="11"/>
        <v>0.9147535180926744</v>
      </c>
      <c r="AU18">
        <f t="shared" si="74"/>
        <v>5</v>
      </c>
      <c r="AV18">
        <f>LOOKUP(AU18,'Population Data'!$B$2:$B$43,'Population Data'!$D$2:$D$43)</f>
        <v>13.2</v>
      </c>
      <c r="AX18">
        <f ca="1" t="shared" si="12"/>
        <v>0.6164533005310526</v>
      </c>
      <c r="AY18">
        <f t="shared" si="75"/>
        <v>15</v>
      </c>
      <c r="AZ18">
        <f>LOOKUP(AY18,'Population Data'!$B$2:$B$43,'Population Data'!$D$2:$D$43)</f>
        <v>4.35</v>
      </c>
      <c r="BB18">
        <f ca="1" t="shared" si="13"/>
        <v>0.16298638099204366</v>
      </c>
      <c r="BC18">
        <f t="shared" si="76"/>
        <v>29</v>
      </c>
      <c r="BD18">
        <f>LOOKUP(BC18,'Population Data'!$B$2:$B$43,'Population Data'!$D$2:$D$43)</f>
        <v>2.84</v>
      </c>
      <c r="BF18">
        <f ca="1" t="shared" si="14"/>
        <v>0.5372407514653788</v>
      </c>
      <c r="BG18">
        <f t="shared" si="77"/>
        <v>24</v>
      </c>
      <c r="BH18">
        <f>LOOKUP(BG18,'Population Data'!$B$2:$B$43,'Population Data'!$D$2:$D$43)</f>
        <v>1.93</v>
      </c>
      <c r="BJ18">
        <f ca="1" t="shared" si="15"/>
        <v>0.8771802988683123</v>
      </c>
      <c r="BK18">
        <f t="shared" si="78"/>
        <v>5</v>
      </c>
      <c r="BL18">
        <f>LOOKUP(BK18,'Population Data'!$B$2:$B$43,'Population Data'!$D$2:$D$43)</f>
        <v>13.2</v>
      </c>
      <c r="BN18">
        <f ca="1" t="shared" si="16"/>
        <v>0.7238593618441395</v>
      </c>
      <c r="BO18">
        <f t="shared" si="79"/>
        <v>14</v>
      </c>
      <c r="BP18">
        <f>LOOKUP(BO18,'Population Data'!$B$2:$B$43,'Population Data'!$D$2:$D$43)</f>
        <v>3.9</v>
      </c>
      <c r="BR18">
        <f ca="1" t="shared" si="17"/>
        <v>0.54959212361131</v>
      </c>
      <c r="BS18">
        <f t="shared" si="80"/>
        <v>16</v>
      </c>
      <c r="BT18">
        <f>LOOKUP(BS18,'Population Data'!$B$2:$B$43,'Population Data'!$D$2:$D$43)</f>
        <v>3.97</v>
      </c>
      <c r="BV18">
        <f ca="1" t="shared" si="18"/>
        <v>0.6060993502189568</v>
      </c>
      <c r="BW18">
        <f t="shared" si="81"/>
        <v>14</v>
      </c>
      <c r="BX18">
        <f>LOOKUP(BW18,'Population Data'!$B$2:$B$43,'Population Data'!$D$2:$D$43)</f>
        <v>3.9</v>
      </c>
      <c r="BZ18">
        <f ca="1" t="shared" si="19"/>
        <v>0.9019160409300633</v>
      </c>
      <c r="CA18">
        <f t="shared" si="82"/>
        <v>8</v>
      </c>
      <c r="CB18">
        <f>LOOKUP(CA18,'Population Data'!$B$2:$B$43,'Population Data'!$D$2:$D$43)</f>
        <v>3.22</v>
      </c>
      <c r="CD18">
        <f ca="1" t="shared" si="20"/>
        <v>0.3673967253193545</v>
      </c>
      <c r="CE18">
        <f t="shared" si="83"/>
        <v>27</v>
      </c>
      <c r="CF18">
        <f>LOOKUP(CE18,'Population Data'!$B$2:$B$43,'Population Data'!$D$2:$D$43)</f>
        <v>2.42</v>
      </c>
      <c r="CH18">
        <f ca="1" t="shared" si="21"/>
        <v>0.6718586495692958</v>
      </c>
      <c r="CI18">
        <f t="shared" si="84"/>
        <v>13</v>
      </c>
      <c r="CJ18">
        <f>LOOKUP(CI18,'Population Data'!$B$2:$B$43,'Population Data'!$D$2:$D$43)</f>
        <v>3.95</v>
      </c>
      <c r="CL18">
        <f ca="1" t="shared" si="22"/>
        <v>0.8407161360408828</v>
      </c>
      <c r="CM18">
        <f t="shared" si="85"/>
        <v>6</v>
      </c>
      <c r="CN18">
        <f>LOOKUP(CM18,'Population Data'!$B$2:$B$43,'Population Data'!$D$2:$D$43)</f>
        <v>7.64</v>
      </c>
      <c r="CP18">
        <f ca="1" t="shared" si="23"/>
        <v>0.005222247881456865</v>
      </c>
      <c r="CQ18">
        <f t="shared" si="86"/>
        <v>42</v>
      </c>
      <c r="CR18">
        <f>LOOKUP(CQ18,'Population Data'!$B$2:$B$43,'Population Data'!$D$2:$D$43)</f>
        <v>2.25</v>
      </c>
      <c r="CT18">
        <f ca="1" t="shared" si="24"/>
        <v>0.39876733925510155</v>
      </c>
      <c r="CU18">
        <f t="shared" si="87"/>
        <v>27</v>
      </c>
      <c r="CV18">
        <f>LOOKUP(CU18,'Population Data'!$B$2:$B$43,'Population Data'!$D$2:$D$43)</f>
        <v>2.42</v>
      </c>
      <c r="CX18">
        <f ca="1" t="shared" si="25"/>
        <v>0.6757295922888317</v>
      </c>
      <c r="CY18">
        <f t="shared" si="88"/>
        <v>15</v>
      </c>
      <c r="CZ18">
        <f>LOOKUP(CY18,'Population Data'!$B$2:$B$43,'Population Data'!$D$2:$D$43)</f>
        <v>4.35</v>
      </c>
      <c r="DB18">
        <f ca="1" t="shared" si="26"/>
        <v>0.12508153765685748</v>
      </c>
      <c r="DC18">
        <f t="shared" si="89"/>
        <v>34</v>
      </c>
      <c r="DD18">
        <f>LOOKUP(DC18,'Population Data'!$B$2:$B$43,'Population Data'!$D$2:$D$43)</f>
        <v>2.6</v>
      </c>
      <c r="DF18">
        <f ca="1" t="shared" si="27"/>
        <v>0.8469776688565729</v>
      </c>
      <c r="DG18">
        <f t="shared" si="90"/>
        <v>6</v>
      </c>
      <c r="DH18">
        <f>LOOKUP(DG18,'Population Data'!$B$2:$B$43,'Population Data'!$D$2:$D$43)</f>
        <v>7.64</v>
      </c>
      <c r="DJ18">
        <f ca="1" t="shared" si="28"/>
        <v>0.7521958176946935</v>
      </c>
      <c r="DK18">
        <f t="shared" si="91"/>
        <v>14</v>
      </c>
      <c r="DL18">
        <f>LOOKUP(DK18,'Population Data'!$B$2:$B$43,'Population Data'!$D$2:$D$43)</f>
        <v>3.9</v>
      </c>
      <c r="DN18">
        <f ca="1" t="shared" si="29"/>
        <v>0.9501338658337479</v>
      </c>
      <c r="DO18">
        <f t="shared" si="92"/>
        <v>3</v>
      </c>
      <c r="DP18">
        <f>LOOKUP(DO18,'Population Data'!$B$2:$B$43,'Population Data'!$D$2:$D$43)</f>
        <v>10.49</v>
      </c>
      <c r="DR18">
        <f ca="1" t="shared" si="30"/>
        <v>0.7081930580853979</v>
      </c>
      <c r="DS18">
        <f t="shared" si="93"/>
        <v>12</v>
      </c>
      <c r="DT18">
        <f>LOOKUP(DS18,'Population Data'!$B$2:$B$43,'Population Data'!$D$2:$D$43)</f>
        <v>3.49</v>
      </c>
      <c r="DV18">
        <f ca="1" t="shared" si="31"/>
        <v>0.40667788829748486</v>
      </c>
      <c r="DW18">
        <f t="shared" si="94"/>
        <v>23</v>
      </c>
      <c r="DX18">
        <f>LOOKUP(DW18,'Population Data'!$B$2:$B$43,'Population Data'!$D$2:$D$43)</f>
        <v>2.66</v>
      </c>
      <c r="DZ18">
        <f ca="1" t="shared" si="32"/>
        <v>0.8989519906251768</v>
      </c>
      <c r="EA18">
        <f t="shared" si="95"/>
        <v>6</v>
      </c>
      <c r="EB18">
        <f>LOOKUP(EA18,'Population Data'!$B$2:$B$43,'Population Data'!$D$2:$D$43)</f>
        <v>7.64</v>
      </c>
      <c r="ED18">
        <f ca="1" t="shared" si="33"/>
        <v>0.8019997620413745</v>
      </c>
      <c r="EE18">
        <f t="shared" si="96"/>
        <v>6</v>
      </c>
      <c r="EF18">
        <f>LOOKUP(EE18,'Population Data'!$B$2:$B$43,'Population Data'!$D$2:$D$43)</f>
        <v>7.64</v>
      </c>
      <c r="EH18">
        <f ca="1" t="shared" si="34"/>
        <v>0.10706700673376313</v>
      </c>
      <c r="EI18">
        <f t="shared" si="97"/>
        <v>39</v>
      </c>
      <c r="EJ18">
        <f>LOOKUP(EI18,'Population Data'!$B$2:$B$43,'Population Data'!$D$2:$D$43)</f>
        <v>2.46</v>
      </c>
      <c r="EL18">
        <f ca="1" t="shared" si="35"/>
        <v>0.9114410948517542</v>
      </c>
      <c r="EM18">
        <f t="shared" si="98"/>
        <v>8</v>
      </c>
      <c r="EN18">
        <f>LOOKUP(EM18,'Population Data'!$B$2:$B$43,'Population Data'!$D$2:$D$43)</f>
        <v>3.22</v>
      </c>
      <c r="EP18">
        <f ca="1" t="shared" si="36"/>
        <v>0.5744923325521433</v>
      </c>
      <c r="EQ18">
        <f t="shared" si="99"/>
        <v>16</v>
      </c>
      <c r="ER18">
        <f>LOOKUP(EQ18,'Population Data'!$B$2:$B$43,'Population Data'!$D$2:$D$43)</f>
        <v>3.97</v>
      </c>
      <c r="ET18">
        <f ca="1" t="shared" si="37"/>
        <v>0.10611923067511708</v>
      </c>
      <c r="EU18">
        <f t="shared" si="100"/>
        <v>40</v>
      </c>
      <c r="EV18">
        <f>LOOKUP(EU18,'Population Data'!$B$2:$B$43,'Population Data'!$D$2:$D$43)</f>
        <v>2.54</v>
      </c>
      <c r="EX18">
        <f ca="1" t="shared" si="38"/>
        <v>0.5259455974320099</v>
      </c>
      <c r="EY18">
        <f t="shared" si="101"/>
        <v>24</v>
      </c>
      <c r="EZ18">
        <f>LOOKUP(EY18,'Population Data'!$B$2:$B$43,'Population Data'!$D$2:$D$43)</f>
        <v>1.93</v>
      </c>
      <c r="FB18">
        <f ca="1" t="shared" si="39"/>
        <v>0.6408387078164024</v>
      </c>
      <c r="FC18">
        <f t="shared" si="102"/>
        <v>20</v>
      </c>
      <c r="FD18">
        <f>LOOKUP(FC18,'Population Data'!$B$2:$B$43,'Population Data'!$D$2:$D$43)</f>
        <v>3.99</v>
      </c>
      <c r="FF18">
        <f ca="1" t="shared" si="40"/>
        <v>0.14018958069049026</v>
      </c>
      <c r="FG18">
        <f t="shared" si="103"/>
        <v>37</v>
      </c>
      <c r="FH18">
        <f>LOOKUP(FG18,'Population Data'!$B$2:$B$43,'Population Data'!$D$2:$D$43)</f>
        <v>2.54</v>
      </c>
      <c r="FJ18">
        <f ca="1" t="shared" si="41"/>
        <v>0.6418932195708132</v>
      </c>
      <c r="FK18">
        <f t="shared" si="104"/>
        <v>14</v>
      </c>
      <c r="FL18">
        <f>LOOKUP(FK18,'Population Data'!$B$2:$B$43,'Population Data'!$D$2:$D$43)</f>
        <v>3.9</v>
      </c>
      <c r="FN18">
        <f ca="1" t="shared" si="42"/>
        <v>0.9184129108221963</v>
      </c>
      <c r="FO18">
        <f t="shared" si="105"/>
        <v>7</v>
      </c>
      <c r="FP18">
        <f>LOOKUP(FO18,'Population Data'!$B$2:$B$43,'Population Data'!$D$2:$D$43)</f>
        <v>5.22</v>
      </c>
      <c r="FR18">
        <f ca="1" t="shared" si="43"/>
        <v>0.0851964766916441</v>
      </c>
      <c r="FS18">
        <f t="shared" si="106"/>
        <v>39</v>
      </c>
      <c r="FT18">
        <f>LOOKUP(FS18,'Population Data'!$B$2:$B$43,'Population Data'!$D$2:$D$43)</f>
        <v>2.46</v>
      </c>
      <c r="FV18">
        <f ca="1" t="shared" si="44"/>
        <v>0.9274933824735269</v>
      </c>
      <c r="FW18">
        <f t="shared" si="107"/>
        <v>4</v>
      </c>
      <c r="FX18">
        <f>LOOKUP(FW18,'Population Data'!$B$2:$B$43,'Population Data'!$D$2:$D$43)</f>
        <v>11.6</v>
      </c>
      <c r="FZ18">
        <f ca="1" t="shared" si="45"/>
        <v>0.3377783085028858</v>
      </c>
      <c r="GA18">
        <f t="shared" si="108"/>
        <v>29</v>
      </c>
      <c r="GB18">
        <f>LOOKUP(GA18,'Population Data'!$B$2:$B$43,'Population Data'!$D$2:$D$43)</f>
        <v>2.84</v>
      </c>
      <c r="GD18">
        <f ca="1" t="shared" si="46"/>
        <v>0.7387435167351999</v>
      </c>
      <c r="GE18">
        <f t="shared" si="109"/>
        <v>14</v>
      </c>
      <c r="GF18">
        <f>LOOKUP(GE18,'Population Data'!$B$2:$B$43,'Population Data'!$D$2:$D$43)</f>
        <v>3.9</v>
      </c>
      <c r="GH18">
        <f ca="1" t="shared" si="47"/>
        <v>0.7453008254332139</v>
      </c>
      <c r="GI18">
        <f t="shared" si="110"/>
        <v>16</v>
      </c>
      <c r="GJ18">
        <f>LOOKUP(GI18,'Population Data'!$B$2:$B$43,'Population Data'!$D$2:$D$43)</f>
        <v>3.97</v>
      </c>
      <c r="GL18">
        <f ca="1" t="shared" si="48"/>
        <v>0.29505721037676436</v>
      </c>
      <c r="GM18">
        <f t="shared" si="111"/>
        <v>30</v>
      </c>
      <c r="GN18">
        <f>LOOKUP(GM18,'Population Data'!$B$2:$B$43,'Population Data'!$D$2:$D$43)</f>
        <v>2.1</v>
      </c>
      <c r="GP18">
        <f ca="1" t="shared" si="49"/>
        <v>0.24387309525483936</v>
      </c>
      <c r="GQ18">
        <f t="shared" si="112"/>
        <v>35</v>
      </c>
      <c r="GR18">
        <f>LOOKUP(GQ18,'Population Data'!$B$2:$B$43,'Population Data'!$D$2:$D$43)</f>
        <v>2.31</v>
      </c>
      <c r="GT18">
        <f ca="1" t="shared" si="50"/>
        <v>0.985525575135355</v>
      </c>
      <c r="GU18">
        <f t="shared" si="113"/>
        <v>1</v>
      </c>
      <c r="GV18">
        <f>LOOKUP(GU18,'Population Data'!$B$2:$B$43,'Population Data'!$D$2:$D$43)</f>
        <v>13.2</v>
      </c>
      <c r="GX18">
        <f ca="1" t="shared" si="51"/>
        <v>0.3698375460202479</v>
      </c>
      <c r="GY18">
        <f t="shared" si="114"/>
        <v>29</v>
      </c>
      <c r="GZ18">
        <f>LOOKUP(GY18,'Population Data'!$B$2:$B$43,'Population Data'!$D$2:$D$43)</f>
        <v>2.84</v>
      </c>
      <c r="HB18">
        <f ca="1" t="shared" si="52"/>
        <v>0.03011102024307044</v>
      </c>
      <c r="HC18">
        <f t="shared" si="115"/>
        <v>40</v>
      </c>
      <c r="HD18">
        <f>LOOKUP(HC18,'Population Data'!$B$2:$B$43,'Population Data'!$D$2:$D$43)</f>
        <v>2.54</v>
      </c>
      <c r="HF18">
        <f ca="1" t="shared" si="53"/>
        <v>0.6073037390262949</v>
      </c>
      <c r="HG18">
        <f t="shared" si="116"/>
        <v>20</v>
      </c>
      <c r="HH18">
        <f>LOOKUP(HG18,'Population Data'!$B$2:$B$43,'Population Data'!$D$2:$D$43)</f>
        <v>3.99</v>
      </c>
      <c r="HJ18">
        <f ca="1" t="shared" si="54"/>
        <v>0.5545078096752324</v>
      </c>
      <c r="HK18">
        <f t="shared" si="117"/>
        <v>18</v>
      </c>
      <c r="HL18">
        <f>LOOKUP(HK18,'Population Data'!$B$2:$B$43,'Population Data'!$D$2:$D$43)</f>
        <v>4.36</v>
      </c>
      <c r="HN18">
        <f ca="1" t="shared" si="55"/>
        <v>0.598809978747352</v>
      </c>
      <c r="HO18">
        <f t="shared" si="118"/>
        <v>18</v>
      </c>
      <c r="HP18">
        <f>LOOKUP(HO18,'Population Data'!$B$2:$B$43,'Population Data'!$D$2:$D$43)</f>
        <v>4.36</v>
      </c>
      <c r="HR18">
        <f ca="1" t="shared" si="56"/>
        <v>0.3911540560831601</v>
      </c>
      <c r="HS18">
        <f t="shared" si="119"/>
        <v>27</v>
      </c>
      <c r="HT18">
        <f>LOOKUP(HS18,'Population Data'!$B$2:$B$43,'Population Data'!$D$2:$D$43)</f>
        <v>2.42</v>
      </c>
      <c r="HV18">
        <f ca="1" t="shared" si="57"/>
        <v>0.24519228278283267</v>
      </c>
      <c r="HW18">
        <f t="shared" si="120"/>
        <v>32</v>
      </c>
      <c r="HX18">
        <f>LOOKUP(HW18,'Population Data'!$B$2:$B$43,'Population Data'!$D$2:$D$43)</f>
        <v>2.73</v>
      </c>
      <c r="HZ18">
        <f ca="1" t="shared" si="58"/>
        <v>0.6878787553992823</v>
      </c>
      <c r="IA18">
        <f t="shared" si="121"/>
        <v>12</v>
      </c>
      <c r="IB18">
        <f>LOOKUP(IA18,'Population Data'!$B$2:$B$43,'Population Data'!$D$2:$D$43)</f>
        <v>3.49</v>
      </c>
      <c r="ID18">
        <f ca="1" t="shared" si="59"/>
        <v>0.8037592446104135</v>
      </c>
      <c r="IE18">
        <f t="shared" si="122"/>
        <v>10</v>
      </c>
      <c r="IF18">
        <f>LOOKUP(IE18,'Population Data'!$B$2:$B$43,'Population Data'!$D$2:$D$43)</f>
        <v>3.73</v>
      </c>
      <c r="IH18">
        <f ca="1" t="shared" si="60"/>
        <v>0.2938847197126522</v>
      </c>
      <c r="II18">
        <f t="shared" si="123"/>
        <v>31</v>
      </c>
      <c r="IJ18">
        <f>LOOKUP(II18,'Population Data'!$B$2:$B$43,'Population Data'!$D$2:$D$43)</f>
        <v>2.54</v>
      </c>
      <c r="IL18">
        <f ca="1" t="shared" si="61"/>
        <v>0.40044030598804037</v>
      </c>
      <c r="IM18">
        <f t="shared" si="124"/>
        <v>17</v>
      </c>
      <c r="IN18">
        <f>LOOKUP(IM18,'Population Data'!$B$2:$B$43,'Population Data'!$D$2:$D$43)</f>
        <v>4.8</v>
      </c>
      <c r="IP18">
        <f ca="1" t="shared" si="62"/>
        <v>0.03578377564786894</v>
      </c>
      <c r="IQ18">
        <f t="shared" si="125"/>
        <v>41</v>
      </c>
      <c r="IR18">
        <f>LOOKUP(IQ18,'Population Data'!$B$2:$B$43,'Population Data'!$D$2:$D$43)</f>
        <v>2.06</v>
      </c>
    </row>
    <row r="19" spans="1:252" ht="15.75">
      <c r="A19">
        <v>18</v>
      </c>
      <c r="B19">
        <f ca="1" t="shared" si="0"/>
        <v>0.4115562983972647</v>
      </c>
      <c r="C19">
        <f t="shared" si="63"/>
        <v>32</v>
      </c>
      <c r="D19">
        <f>LOOKUP(C19,'Population Data'!$B$2:$B$43,'Population Data'!$D$2:$D$43)</f>
        <v>2.73</v>
      </c>
      <c r="F19">
        <f ca="1" t="shared" si="1"/>
        <v>0.37999896001523026</v>
      </c>
      <c r="G19">
        <f t="shared" si="64"/>
        <v>25</v>
      </c>
      <c r="H19">
        <f>LOOKUP(G19,'Population Data'!$B$2:$B$43,'Population Data'!$D$2:$D$43)</f>
        <v>2.73</v>
      </c>
      <c r="J19">
        <f ca="1" t="shared" si="2"/>
        <v>0.8426752364888832</v>
      </c>
      <c r="K19">
        <f t="shared" si="65"/>
        <v>6</v>
      </c>
      <c r="L19">
        <f>LOOKUP(K19,'Population Data'!$B$2:$B$43,'Population Data'!$D$2:$D$43)</f>
        <v>7.64</v>
      </c>
      <c r="N19">
        <f ca="1" t="shared" si="3"/>
        <v>0.45900338288087283</v>
      </c>
      <c r="O19">
        <f t="shared" si="66"/>
        <v>22</v>
      </c>
      <c r="P19">
        <f>LOOKUP(O19,'Population Data'!$B$2:$B$43,'Population Data'!$D$2:$D$43)</f>
        <v>2.42</v>
      </c>
      <c r="R19">
        <f ca="1" t="shared" si="4"/>
        <v>0.45051156567459716</v>
      </c>
      <c r="S19">
        <f t="shared" si="67"/>
        <v>22</v>
      </c>
      <c r="T19">
        <f>LOOKUP(S19,'Population Data'!$B$2:$B$43,'Population Data'!$D$2:$D$43)</f>
        <v>2.42</v>
      </c>
      <c r="V19">
        <f ca="1" t="shared" si="5"/>
        <v>0.8878597044926761</v>
      </c>
      <c r="W19">
        <f t="shared" si="68"/>
        <v>4</v>
      </c>
      <c r="X19">
        <f>LOOKUP(W19,'Population Data'!$B$2:$B$43,'Population Data'!$D$2:$D$43)</f>
        <v>11.6</v>
      </c>
      <c r="Z19">
        <f ca="1" t="shared" si="6"/>
        <v>0.8160090745450224</v>
      </c>
      <c r="AA19">
        <f t="shared" si="69"/>
        <v>8</v>
      </c>
      <c r="AB19">
        <f>LOOKUP(AA19,'Population Data'!$B$2:$B$43,'Population Data'!$D$2:$D$43)</f>
        <v>3.22</v>
      </c>
      <c r="AD19">
        <f ca="1" t="shared" si="7"/>
        <v>0.021638787719866825</v>
      </c>
      <c r="AE19">
        <f t="shared" si="70"/>
        <v>42</v>
      </c>
      <c r="AF19">
        <f>LOOKUP(AE19,'Population Data'!$B$2:$B$43,'Population Data'!$D$2:$D$43)</f>
        <v>2.25</v>
      </c>
      <c r="AH19">
        <f ca="1" t="shared" si="8"/>
        <v>0.8715158704860604</v>
      </c>
      <c r="AI19">
        <f t="shared" si="71"/>
        <v>7</v>
      </c>
      <c r="AJ19">
        <f>LOOKUP(AI19,'Population Data'!$B$2:$B$43,'Population Data'!$D$2:$D$43)</f>
        <v>5.22</v>
      </c>
      <c r="AL19">
        <f ca="1" t="shared" si="9"/>
        <v>0.43584072802864027</v>
      </c>
      <c r="AM19">
        <f t="shared" si="72"/>
        <v>26</v>
      </c>
      <c r="AN19">
        <f>LOOKUP(AM19,'Population Data'!$B$2:$B$43,'Population Data'!$D$2:$D$43)</f>
        <v>3.15</v>
      </c>
      <c r="AP19">
        <f ca="1" t="shared" si="10"/>
        <v>0.0906484200197929</v>
      </c>
      <c r="AQ19">
        <f t="shared" si="73"/>
        <v>39</v>
      </c>
      <c r="AR19">
        <f>LOOKUP(AQ19,'Population Data'!$B$2:$B$43,'Population Data'!$D$2:$D$43)</f>
        <v>2.46</v>
      </c>
      <c r="AT19">
        <f ca="1" t="shared" si="11"/>
        <v>0.5178906110259498</v>
      </c>
      <c r="AU19">
        <f t="shared" si="74"/>
        <v>18</v>
      </c>
      <c r="AV19">
        <f>LOOKUP(AU19,'Population Data'!$B$2:$B$43,'Population Data'!$D$2:$D$43)</f>
        <v>4.36</v>
      </c>
      <c r="AX19">
        <f ca="1" t="shared" si="12"/>
        <v>0.2555454035328716</v>
      </c>
      <c r="AY19">
        <f t="shared" si="75"/>
        <v>35</v>
      </c>
      <c r="AZ19">
        <f>LOOKUP(AY19,'Population Data'!$B$2:$B$43,'Population Data'!$D$2:$D$43)</f>
        <v>2.31</v>
      </c>
      <c r="BB19">
        <f ca="1" t="shared" si="13"/>
        <v>0.7874564741843907</v>
      </c>
      <c r="BC19">
        <f t="shared" si="76"/>
        <v>8</v>
      </c>
      <c r="BD19">
        <f>LOOKUP(BC19,'Population Data'!$B$2:$B$43,'Population Data'!$D$2:$D$43)</f>
        <v>3.22</v>
      </c>
      <c r="BF19">
        <f ca="1" t="shared" si="14"/>
        <v>0.79160437559066</v>
      </c>
      <c r="BG19">
        <f t="shared" si="77"/>
        <v>8</v>
      </c>
      <c r="BH19">
        <f>LOOKUP(BG19,'Population Data'!$B$2:$B$43,'Population Data'!$D$2:$D$43)</f>
        <v>3.22</v>
      </c>
      <c r="BJ19">
        <f ca="1" t="shared" si="15"/>
        <v>0.37715780744750027</v>
      </c>
      <c r="BK19">
        <f t="shared" si="78"/>
        <v>30</v>
      </c>
      <c r="BL19">
        <f>LOOKUP(BK19,'Population Data'!$B$2:$B$43,'Population Data'!$D$2:$D$43)</f>
        <v>2.1</v>
      </c>
      <c r="BN19">
        <f ca="1" t="shared" si="16"/>
        <v>0.01925131605585162</v>
      </c>
      <c r="BO19">
        <f t="shared" si="79"/>
        <v>41</v>
      </c>
      <c r="BP19">
        <f>LOOKUP(BO19,'Population Data'!$B$2:$B$43,'Population Data'!$D$2:$D$43)</f>
        <v>2.06</v>
      </c>
      <c r="BR19">
        <f ca="1" t="shared" si="17"/>
        <v>0.052033962475186324</v>
      </c>
      <c r="BS19">
        <f t="shared" si="80"/>
        <v>35</v>
      </c>
      <c r="BT19">
        <f>LOOKUP(BS19,'Population Data'!$B$2:$B$43,'Population Data'!$D$2:$D$43)</f>
        <v>2.31</v>
      </c>
      <c r="BV19">
        <f ca="1" t="shared" si="18"/>
        <v>0.050645559272096685</v>
      </c>
      <c r="BW19">
        <f t="shared" si="81"/>
        <v>40</v>
      </c>
      <c r="BX19">
        <f>LOOKUP(BW19,'Population Data'!$B$2:$B$43,'Population Data'!$D$2:$D$43)</f>
        <v>2.54</v>
      </c>
      <c r="BZ19">
        <f ca="1" t="shared" si="19"/>
        <v>0.030408657983534648</v>
      </c>
      <c r="CA19">
        <f t="shared" si="82"/>
        <v>41</v>
      </c>
      <c r="CB19">
        <f>LOOKUP(CA19,'Population Data'!$B$2:$B$43,'Population Data'!$D$2:$D$43)</f>
        <v>2.06</v>
      </c>
      <c r="CD19">
        <f ca="1" t="shared" si="20"/>
        <v>0.329916667931917</v>
      </c>
      <c r="CE19">
        <f t="shared" si="83"/>
        <v>28</v>
      </c>
      <c r="CF19">
        <f>LOOKUP(CE19,'Population Data'!$B$2:$B$43,'Population Data'!$D$2:$D$43)</f>
        <v>2.26</v>
      </c>
      <c r="CH19">
        <f ca="1" t="shared" si="21"/>
        <v>0.07498940708767543</v>
      </c>
      <c r="CI19">
        <f t="shared" si="84"/>
        <v>36</v>
      </c>
      <c r="CJ19">
        <f>LOOKUP(CI19,'Population Data'!$B$2:$B$43,'Population Data'!$D$2:$D$43)</f>
        <v>2.38</v>
      </c>
      <c r="CL19">
        <f ca="1" t="shared" si="22"/>
        <v>0.5442078000589894</v>
      </c>
      <c r="CM19">
        <f t="shared" si="85"/>
        <v>15</v>
      </c>
      <c r="CN19">
        <f>LOOKUP(CM19,'Population Data'!$B$2:$B$43,'Population Data'!$D$2:$D$43)</f>
        <v>4.35</v>
      </c>
      <c r="CP19">
        <f ca="1" t="shared" si="23"/>
        <v>0.27682512900719614</v>
      </c>
      <c r="CQ19">
        <f t="shared" si="86"/>
        <v>31</v>
      </c>
      <c r="CR19">
        <f>LOOKUP(CQ19,'Population Data'!$B$2:$B$43,'Population Data'!$D$2:$D$43)</f>
        <v>2.54</v>
      </c>
      <c r="CT19">
        <f ca="1" t="shared" si="24"/>
        <v>0.7997539402918102</v>
      </c>
      <c r="CU19">
        <f t="shared" si="87"/>
        <v>8</v>
      </c>
      <c r="CV19">
        <f>LOOKUP(CU19,'Population Data'!$B$2:$B$43,'Population Data'!$D$2:$D$43)</f>
        <v>3.22</v>
      </c>
      <c r="CX19">
        <f ca="1" t="shared" si="25"/>
        <v>0.3895534391880655</v>
      </c>
      <c r="CY19">
        <f t="shared" si="88"/>
        <v>25</v>
      </c>
      <c r="CZ19">
        <f>LOOKUP(CY19,'Population Data'!$B$2:$B$43,'Population Data'!$D$2:$D$43)</f>
        <v>2.73</v>
      </c>
      <c r="DB19">
        <f ca="1" t="shared" si="26"/>
        <v>0.7975085274963951</v>
      </c>
      <c r="DC19">
        <f t="shared" si="89"/>
        <v>10</v>
      </c>
      <c r="DD19">
        <f>LOOKUP(DC19,'Population Data'!$B$2:$B$43,'Population Data'!$D$2:$D$43)</f>
        <v>3.73</v>
      </c>
      <c r="DF19">
        <f ca="1" t="shared" si="27"/>
        <v>0.9513996864349548</v>
      </c>
      <c r="DG19">
        <f t="shared" si="90"/>
        <v>2</v>
      </c>
      <c r="DH19">
        <f>LOOKUP(DG19,'Population Data'!$B$2:$B$43,'Population Data'!$D$2:$D$43)</f>
        <v>10.31</v>
      </c>
      <c r="DJ19">
        <f ca="1" t="shared" si="28"/>
        <v>0.8657859772800497</v>
      </c>
      <c r="DK19">
        <f t="shared" si="91"/>
        <v>9</v>
      </c>
      <c r="DL19">
        <f>LOOKUP(DK19,'Population Data'!$B$2:$B$43,'Population Data'!$D$2:$D$43)</f>
        <v>4.03</v>
      </c>
      <c r="DN19">
        <f ca="1" t="shared" si="29"/>
        <v>0.10347520992628267</v>
      </c>
      <c r="DO19">
        <f t="shared" si="92"/>
        <v>39</v>
      </c>
      <c r="DP19">
        <f>LOOKUP(DO19,'Population Data'!$B$2:$B$43,'Population Data'!$D$2:$D$43)</f>
        <v>2.46</v>
      </c>
      <c r="DR19">
        <f ca="1" t="shared" si="30"/>
        <v>0.11821183347770037</v>
      </c>
      <c r="DS19">
        <f t="shared" si="93"/>
        <v>41</v>
      </c>
      <c r="DT19">
        <f>LOOKUP(DS19,'Population Data'!$B$2:$B$43,'Population Data'!$D$2:$D$43)</f>
        <v>2.06</v>
      </c>
      <c r="DV19">
        <f ca="1" t="shared" si="31"/>
        <v>0.31256000230641423</v>
      </c>
      <c r="DW19">
        <f t="shared" si="94"/>
        <v>30</v>
      </c>
      <c r="DX19">
        <f>LOOKUP(DW19,'Population Data'!$B$2:$B$43,'Population Data'!$D$2:$D$43)</f>
        <v>2.1</v>
      </c>
      <c r="DZ19">
        <f ca="1" t="shared" si="32"/>
        <v>0.9764296751500504</v>
      </c>
      <c r="EA19">
        <f t="shared" si="95"/>
        <v>4</v>
      </c>
      <c r="EB19">
        <f>LOOKUP(EA19,'Population Data'!$B$2:$B$43,'Population Data'!$D$2:$D$43)</f>
        <v>11.6</v>
      </c>
      <c r="ED19">
        <f ca="1" t="shared" si="33"/>
        <v>0.012134953553212924</v>
      </c>
      <c r="EE19">
        <f t="shared" si="96"/>
        <v>42</v>
      </c>
      <c r="EF19">
        <f>LOOKUP(EE19,'Population Data'!$B$2:$B$43,'Population Data'!$D$2:$D$43)</f>
        <v>2.25</v>
      </c>
      <c r="EH19">
        <f ca="1" t="shared" si="34"/>
        <v>0.044496044393762646</v>
      </c>
      <c r="EI19">
        <f t="shared" si="97"/>
        <v>41</v>
      </c>
      <c r="EJ19">
        <f>LOOKUP(EI19,'Population Data'!$B$2:$B$43,'Population Data'!$D$2:$D$43)</f>
        <v>2.06</v>
      </c>
      <c r="EL19">
        <f ca="1" t="shared" si="35"/>
        <v>0.3823206363882734</v>
      </c>
      <c r="EM19">
        <f t="shared" si="98"/>
        <v>25</v>
      </c>
      <c r="EN19">
        <f>LOOKUP(EM19,'Population Data'!$B$2:$B$43,'Population Data'!$D$2:$D$43)</f>
        <v>2.73</v>
      </c>
      <c r="EP19">
        <f ca="1" t="shared" si="36"/>
        <v>0.8640969153810041</v>
      </c>
      <c r="EQ19">
        <f t="shared" si="99"/>
        <v>5</v>
      </c>
      <c r="ER19">
        <f>LOOKUP(EQ19,'Population Data'!$B$2:$B$43,'Population Data'!$D$2:$D$43)</f>
        <v>13.2</v>
      </c>
      <c r="ET19">
        <f ca="1" t="shared" si="37"/>
        <v>0.2550725495492445</v>
      </c>
      <c r="EU19">
        <f t="shared" si="100"/>
        <v>31</v>
      </c>
      <c r="EV19">
        <f>LOOKUP(EU19,'Population Data'!$B$2:$B$43,'Population Data'!$D$2:$D$43)</f>
        <v>2.54</v>
      </c>
      <c r="EX19">
        <f ca="1" t="shared" si="38"/>
        <v>0.6501654559286478</v>
      </c>
      <c r="EY19">
        <f t="shared" si="101"/>
        <v>18</v>
      </c>
      <c r="EZ19">
        <f>LOOKUP(EY19,'Population Data'!$B$2:$B$43,'Population Data'!$D$2:$D$43)</f>
        <v>4.36</v>
      </c>
      <c r="FB19">
        <f ca="1" t="shared" si="39"/>
        <v>0.5268617024505059</v>
      </c>
      <c r="FC19">
        <f t="shared" si="102"/>
        <v>28</v>
      </c>
      <c r="FD19">
        <f>LOOKUP(FC19,'Population Data'!$B$2:$B$43,'Population Data'!$D$2:$D$43)</f>
        <v>2.26</v>
      </c>
      <c r="FF19">
        <f ca="1" t="shared" si="40"/>
        <v>0.8479957288545342</v>
      </c>
      <c r="FG19">
        <f t="shared" si="103"/>
        <v>7</v>
      </c>
      <c r="FH19">
        <f>LOOKUP(FG19,'Population Data'!$B$2:$B$43,'Population Data'!$D$2:$D$43)</f>
        <v>5.22</v>
      </c>
      <c r="FJ19">
        <f ca="1" t="shared" si="41"/>
        <v>0.1973833715268607</v>
      </c>
      <c r="FK19">
        <f t="shared" si="104"/>
        <v>33</v>
      </c>
      <c r="FL19">
        <f>LOOKUP(FK19,'Population Data'!$B$2:$B$43,'Population Data'!$D$2:$D$43)</f>
        <v>2.15</v>
      </c>
      <c r="FN19">
        <f ca="1" t="shared" si="42"/>
        <v>0.3571453561808673</v>
      </c>
      <c r="FO19">
        <f t="shared" si="105"/>
        <v>28</v>
      </c>
      <c r="FP19">
        <f>LOOKUP(FO19,'Population Data'!$B$2:$B$43,'Population Data'!$D$2:$D$43)</f>
        <v>2.26</v>
      </c>
      <c r="FR19">
        <f ca="1" t="shared" si="43"/>
        <v>0.9321438369804442</v>
      </c>
      <c r="FS19">
        <f t="shared" si="106"/>
        <v>3</v>
      </c>
      <c r="FT19">
        <f>LOOKUP(FS19,'Population Data'!$B$2:$B$43,'Population Data'!$D$2:$D$43)</f>
        <v>10.49</v>
      </c>
      <c r="FV19">
        <f ca="1" t="shared" si="44"/>
        <v>0.644962064576214</v>
      </c>
      <c r="FW19">
        <f t="shared" si="107"/>
        <v>18</v>
      </c>
      <c r="FX19">
        <f>LOOKUP(FW19,'Population Data'!$B$2:$B$43,'Population Data'!$D$2:$D$43)</f>
        <v>4.36</v>
      </c>
      <c r="FZ19">
        <f ca="1" t="shared" si="45"/>
        <v>0.48828413726670994</v>
      </c>
      <c r="GA19">
        <f t="shared" si="108"/>
        <v>20</v>
      </c>
      <c r="GB19">
        <f>LOOKUP(GA19,'Population Data'!$B$2:$B$43,'Population Data'!$D$2:$D$43)</f>
        <v>3.99</v>
      </c>
      <c r="GD19">
        <f ca="1" t="shared" si="46"/>
        <v>0.9064636097396478</v>
      </c>
      <c r="GE19">
        <f t="shared" si="109"/>
        <v>3</v>
      </c>
      <c r="GF19">
        <f>LOOKUP(GE19,'Population Data'!$B$2:$B$43,'Population Data'!$D$2:$D$43)</f>
        <v>10.49</v>
      </c>
      <c r="GH19">
        <f ca="1" t="shared" si="47"/>
        <v>0.8793650001595974</v>
      </c>
      <c r="GI19">
        <f t="shared" si="110"/>
        <v>11</v>
      </c>
      <c r="GJ19">
        <f>LOOKUP(GI19,'Population Data'!$B$2:$B$43,'Population Data'!$D$2:$D$43)</f>
        <v>3.24</v>
      </c>
      <c r="GL19">
        <f ca="1" t="shared" si="48"/>
        <v>0.9564839641090472</v>
      </c>
      <c r="GM19">
        <f t="shared" si="111"/>
        <v>4</v>
      </c>
      <c r="GN19">
        <f>LOOKUP(GM19,'Population Data'!$B$2:$B$43,'Population Data'!$D$2:$D$43)</f>
        <v>11.6</v>
      </c>
      <c r="GP19">
        <f ca="1" t="shared" si="49"/>
        <v>0.3193978119514089</v>
      </c>
      <c r="GQ19">
        <f t="shared" si="112"/>
        <v>32</v>
      </c>
      <c r="GR19">
        <f>LOOKUP(GQ19,'Population Data'!$B$2:$B$43,'Population Data'!$D$2:$D$43)</f>
        <v>2.73</v>
      </c>
      <c r="GT19">
        <f ca="1" t="shared" si="50"/>
        <v>0.37274622788115463</v>
      </c>
      <c r="GU19">
        <f t="shared" si="113"/>
        <v>26</v>
      </c>
      <c r="GV19">
        <f>LOOKUP(GU19,'Population Data'!$B$2:$B$43,'Population Data'!$D$2:$D$43)</f>
        <v>3.15</v>
      </c>
      <c r="GX19">
        <f ca="1" t="shared" si="51"/>
        <v>0.34851428821473707</v>
      </c>
      <c r="GY19">
        <f t="shared" si="114"/>
        <v>31</v>
      </c>
      <c r="GZ19">
        <f>LOOKUP(GY19,'Population Data'!$B$2:$B$43,'Population Data'!$D$2:$D$43)</f>
        <v>2.54</v>
      </c>
      <c r="HB19">
        <f ca="1" t="shared" si="52"/>
        <v>0.3981069677209331</v>
      </c>
      <c r="HC19">
        <f t="shared" si="115"/>
        <v>27</v>
      </c>
      <c r="HD19">
        <f>LOOKUP(HC19,'Population Data'!$B$2:$B$43,'Population Data'!$D$2:$D$43)</f>
        <v>2.42</v>
      </c>
      <c r="HF19">
        <f ca="1" t="shared" si="53"/>
        <v>0.5395957075699817</v>
      </c>
      <c r="HG19">
        <f t="shared" si="116"/>
        <v>22</v>
      </c>
      <c r="HH19">
        <f>LOOKUP(HG19,'Population Data'!$B$2:$B$43,'Population Data'!$D$2:$D$43)</f>
        <v>2.42</v>
      </c>
      <c r="HJ19">
        <f ca="1" t="shared" si="54"/>
        <v>0.4690118698941974</v>
      </c>
      <c r="HK19">
        <f t="shared" si="117"/>
        <v>21</v>
      </c>
      <c r="HL19">
        <f>LOOKUP(HK19,'Population Data'!$B$2:$B$43,'Population Data'!$D$2:$D$43)</f>
        <v>4.41</v>
      </c>
      <c r="HN19">
        <f ca="1" t="shared" si="55"/>
        <v>0.7343329279687981</v>
      </c>
      <c r="HO19">
        <f t="shared" si="118"/>
        <v>11</v>
      </c>
      <c r="HP19">
        <f>LOOKUP(HO19,'Population Data'!$B$2:$B$43,'Population Data'!$D$2:$D$43)</f>
        <v>3.24</v>
      </c>
      <c r="HR19">
        <f ca="1" t="shared" si="56"/>
        <v>0.7500468718641241</v>
      </c>
      <c r="HS19">
        <f t="shared" si="119"/>
        <v>11</v>
      </c>
      <c r="HT19">
        <f>LOOKUP(HS19,'Population Data'!$B$2:$B$43,'Population Data'!$D$2:$D$43)</f>
        <v>3.24</v>
      </c>
      <c r="HV19">
        <f ca="1" t="shared" si="57"/>
        <v>0.18968914394186798</v>
      </c>
      <c r="HW19">
        <f t="shared" si="120"/>
        <v>33</v>
      </c>
      <c r="HX19">
        <f>LOOKUP(HW19,'Population Data'!$B$2:$B$43,'Population Data'!$D$2:$D$43)</f>
        <v>2.15</v>
      </c>
      <c r="HZ19">
        <f ca="1" t="shared" si="58"/>
        <v>0.5656035711660711</v>
      </c>
      <c r="IA19">
        <f t="shared" si="121"/>
        <v>18</v>
      </c>
      <c r="IB19">
        <f>LOOKUP(IA19,'Population Data'!$B$2:$B$43,'Population Data'!$D$2:$D$43)</f>
        <v>4.36</v>
      </c>
      <c r="ID19">
        <f ca="1" t="shared" si="59"/>
        <v>0.018574847907854464</v>
      </c>
      <c r="IE19">
        <f t="shared" si="122"/>
        <v>41</v>
      </c>
      <c r="IF19">
        <f>LOOKUP(IE19,'Population Data'!$B$2:$B$43,'Population Data'!$D$2:$D$43)</f>
        <v>2.06</v>
      </c>
      <c r="IH19">
        <f ca="1" t="shared" si="60"/>
        <v>0.044988203486519995</v>
      </c>
      <c r="II19">
        <f t="shared" si="123"/>
        <v>41</v>
      </c>
      <c r="IJ19">
        <f>LOOKUP(II19,'Population Data'!$B$2:$B$43,'Population Data'!$D$2:$D$43)</f>
        <v>2.06</v>
      </c>
      <c r="IL19">
        <f ca="1" t="shared" si="61"/>
        <v>0.14332050813882724</v>
      </c>
      <c r="IM19">
        <f t="shared" si="124"/>
        <v>32</v>
      </c>
      <c r="IN19">
        <f>LOOKUP(IM19,'Population Data'!$B$2:$B$43,'Population Data'!$D$2:$D$43)</f>
        <v>2.73</v>
      </c>
      <c r="IP19">
        <f ca="1" t="shared" si="62"/>
        <v>0.5490590735721109</v>
      </c>
      <c r="IQ19">
        <f t="shared" si="125"/>
        <v>14</v>
      </c>
      <c r="IR19">
        <f>LOOKUP(IQ19,'Population Data'!$B$2:$B$43,'Population Data'!$D$2:$D$43)</f>
        <v>3.9</v>
      </c>
    </row>
    <row r="20" spans="1:252" ht="15.75">
      <c r="A20">
        <v>19</v>
      </c>
      <c r="B20">
        <f ca="1" t="shared" si="0"/>
        <v>0.8443437374485033</v>
      </c>
      <c r="C20">
        <f t="shared" si="63"/>
        <v>9</v>
      </c>
      <c r="D20">
        <f>LOOKUP(C20,'Population Data'!$B$2:$B$43,'Population Data'!$D$2:$D$43)</f>
        <v>4.03</v>
      </c>
      <c r="F20">
        <f ca="1" t="shared" si="1"/>
        <v>0.890721154707822</v>
      </c>
      <c r="G20">
        <f t="shared" si="64"/>
        <v>4</v>
      </c>
      <c r="H20">
        <f>LOOKUP(G20,'Population Data'!$B$2:$B$43,'Population Data'!$D$2:$D$43)</f>
        <v>11.6</v>
      </c>
      <c r="J20">
        <f ca="1" t="shared" si="2"/>
        <v>0.6760783518431885</v>
      </c>
      <c r="K20">
        <f t="shared" si="65"/>
        <v>13</v>
      </c>
      <c r="L20">
        <f>LOOKUP(K20,'Population Data'!$B$2:$B$43,'Population Data'!$D$2:$D$43)</f>
        <v>3.95</v>
      </c>
      <c r="N20">
        <f ca="1" t="shared" si="3"/>
        <v>0.5285133965556543</v>
      </c>
      <c r="O20">
        <f t="shared" si="66"/>
        <v>21</v>
      </c>
      <c r="P20">
        <f>LOOKUP(O20,'Population Data'!$B$2:$B$43,'Population Data'!$D$2:$D$43)</f>
        <v>4.41</v>
      </c>
      <c r="R20">
        <f ca="1" t="shared" si="4"/>
        <v>0.36537763578676163</v>
      </c>
      <c r="S20">
        <f t="shared" si="67"/>
        <v>29</v>
      </c>
      <c r="T20">
        <f>LOOKUP(S20,'Population Data'!$B$2:$B$43,'Population Data'!$D$2:$D$43)</f>
        <v>2.84</v>
      </c>
      <c r="V20">
        <f ca="1" t="shared" si="5"/>
        <v>0.8438926894195946</v>
      </c>
      <c r="W20">
        <f t="shared" si="68"/>
        <v>6</v>
      </c>
      <c r="X20">
        <f>LOOKUP(W20,'Population Data'!$B$2:$B$43,'Population Data'!$D$2:$D$43)</f>
        <v>7.64</v>
      </c>
      <c r="Z20">
        <f ca="1" t="shared" si="6"/>
        <v>0.7498330042641846</v>
      </c>
      <c r="AA20">
        <f t="shared" si="69"/>
        <v>12</v>
      </c>
      <c r="AB20">
        <f>LOOKUP(AA20,'Population Data'!$B$2:$B$43,'Population Data'!$D$2:$D$43)</f>
        <v>3.49</v>
      </c>
      <c r="AD20">
        <f ca="1" t="shared" si="7"/>
        <v>0.5852677825747179</v>
      </c>
      <c r="AE20">
        <f t="shared" si="70"/>
        <v>19</v>
      </c>
      <c r="AF20">
        <f>LOOKUP(AE20,'Population Data'!$B$2:$B$43,'Population Data'!$D$2:$D$43)</f>
        <v>3.93</v>
      </c>
      <c r="AH20">
        <f ca="1" t="shared" si="8"/>
        <v>0.05339063824174217</v>
      </c>
      <c r="AI20">
        <f t="shared" si="71"/>
        <v>39</v>
      </c>
      <c r="AJ20">
        <f>LOOKUP(AI20,'Population Data'!$B$2:$B$43,'Population Data'!$D$2:$D$43)</f>
        <v>2.46</v>
      </c>
      <c r="AL20">
        <f ca="1" t="shared" si="9"/>
        <v>0.011911735049774164</v>
      </c>
      <c r="AM20">
        <f t="shared" si="72"/>
        <v>41</v>
      </c>
      <c r="AN20">
        <f>LOOKUP(AM20,'Population Data'!$B$2:$B$43,'Population Data'!$D$2:$D$43)</f>
        <v>2.06</v>
      </c>
      <c r="AP20">
        <f ca="1" t="shared" si="10"/>
        <v>0.3628819233279229</v>
      </c>
      <c r="AQ20">
        <f t="shared" si="73"/>
        <v>29</v>
      </c>
      <c r="AR20">
        <f>LOOKUP(AQ20,'Population Data'!$B$2:$B$43,'Population Data'!$D$2:$D$43)</f>
        <v>2.84</v>
      </c>
      <c r="AT20">
        <f ca="1" t="shared" si="11"/>
        <v>0.5227681811866186</v>
      </c>
      <c r="AU20">
        <f t="shared" si="74"/>
        <v>17</v>
      </c>
      <c r="AV20">
        <f>LOOKUP(AU20,'Population Data'!$B$2:$B$43,'Population Data'!$D$2:$D$43)</f>
        <v>4.8</v>
      </c>
      <c r="AX20">
        <f ca="1" t="shared" si="12"/>
        <v>0.6034938575494895</v>
      </c>
      <c r="AY20">
        <f t="shared" si="75"/>
        <v>16</v>
      </c>
      <c r="AZ20">
        <f>LOOKUP(AY20,'Population Data'!$B$2:$B$43,'Population Data'!$D$2:$D$43)</f>
        <v>3.97</v>
      </c>
      <c r="BB20">
        <f ca="1" t="shared" si="13"/>
        <v>0.057753994522761865</v>
      </c>
      <c r="BC20">
        <f t="shared" si="76"/>
        <v>38</v>
      </c>
      <c r="BD20">
        <f>LOOKUP(BC20,'Population Data'!$B$2:$B$43,'Population Data'!$D$2:$D$43)</f>
        <v>2.32</v>
      </c>
      <c r="BF20">
        <f ca="1" t="shared" si="14"/>
        <v>0.12647078504543408</v>
      </c>
      <c r="BG20">
        <f t="shared" si="77"/>
        <v>42</v>
      </c>
      <c r="BH20">
        <f>LOOKUP(BG20,'Population Data'!$B$2:$B$43,'Population Data'!$D$2:$D$43)</f>
        <v>2.25</v>
      </c>
      <c r="BJ20">
        <f ca="1" t="shared" si="15"/>
        <v>0.5597829903307262</v>
      </c>
      <c r="BK20">
        <f t="shared" si="78"/>
        <v>15</v>
      </c>
      <c r="BL20">
        <f>LOOKUP(BK20,'Population Data'!$B$2:$B$43,'Population Data'!$D$2:$D$43)</f>
        <v>4.35</v>
      </c>
      <c r="BN20">
        <f ca="1" t="shared" si="16"/>
        <v>0.2043424979152728</v>
      </c>
      <c r="BO20">
        <f t="shared" si="79"/>
        <v>32</v>
      </c>
      <c r="BP20">
        <f>LOOKUP(BO20,'Population Data'!$B$2:$B$43,'Population Data'!$D$2:$D$43)</f>
        <v>2.73</v>
      </c>
      <c r="BR20">
        <f ca="1" t="shared" si="17"/>
        <v>0.9186842211263325</v>
      </c>
      <c r="BS20">
        <f t="shared" si="80"/>
        <v>3</v>
      </c>
      <c r="BT20">
        <f>LOOKUP(BS20,'Population Data'!$B$2:$B$43,'Population Data'!$D$2:$D$43)</f>
        <v>10.49</v>
      </c>
      <c r="BV20">
        <f ca="1" t="shared" si="18"/>
        <v>0.5819425956376906</v>
      </c>
      <c r="BW20">
        <f t="shared" si="81"/>
        <v>15</v>
      </c>
      <c r="BX20">
        <f>LOOKUP(BW20,'Population Data'!$B$2:$B$43,'Population Data'!$D$2:$D$43)</f>
        <v>4.35</v>
      </c>
      <c r="BZ20">
        <f ca="1" t="shared" si="19"/>
        <v>0.9914987880808112</v>
      </c>
      <c r="CA20">
        <f t="shared" si="82"/>
        <v>3</v>
      </c>
      <c r="CB20">
        <f>LOOKUP(CA20,'Population Data'!$B$2:$B$43,'Population Data'!$D$2:$D$43)</f>
        <v>10.49</v>
      </c>
      <c r="CD20">
        <f ca="1" t="shared" si="20"/>
        <v>0.8371944939203781</v>
      </c>
      <c r="CE20">
        <f t="shared" si="83"/>
        <v>6</v>
      </c>
      <c r="CF20">
        <f>LOOKUP(CE20,'Population Data'!$B$2:$B$43,'Population Data'!$D$2:$D$43)</f>
        <v>7.64</v>
      </c>
      <c r="CH20">
        <f ca="1" t="shared" si="21"/>
        <v>0.37864099085446545</v>
      </c>
      <c r="CI20">
        <f t="shared" si="84"/>
        <v>27</v>
      </c>
      <c r="CJ20">
        <f>LOOKUP(CI20,'Population Data'!$B$2:$B$43,'Population Data'!$D$2:$D$43)</f>
        <v>2.42</v>
      </c>
      <c r="CL20">
        <f ca="1" t="shared" si="22"/>
        <v>0.7494178238657914</v>
      </c>
      <c r="CM20">
        <f t="shared" si="85"/>
        <v>10</v>
      </c>
      <c r="CN20">
        <f>LOOKUP(CM20,'Population Data'!$B$2:$B$43,'Population Data'!$D$2:$D$43)</f>
        <v>3.73</v>
      </c>
      <c r="CP20">
        <f ca="1" t="shared" si="23"/>
        <v>0.40019134445534355</v>
      </c>
      <c r="CQ20">
        <f t="shared" si="86"/>
        <v>24</v>
      </c>
      <c r="CR20">
        <f>LOOKUP(CQ20,'Population Data'!$B$2:$B$43,'Population Data'!$D$2:$D$43)</f>
        <v>1.93</v>
      </c>
      <c r="CT20">
        <f ca="1" t="shared" si="24"/>
        <v>0.4013858657848871</v>
      </c>
      <c r="CU20">
        <f t="shared" si="87"/>
        <v>25</v>
      </c>
      <c r="CV20">
        <f>LOOKUP(CU20,'Population Data'!$B$2:$B$43,'Population Data'!$D$2:$D$43)</f>
        <v>2.73</v>
      </c>
      <c r="CX20">
        <f ca="1" t="shared" si="25"/>
        <v>0.9554211332067923</v>
      </c>
      <c r="CY20">
        <f t="shared" si="88"/>
        <v>1</v>
      </c>
      <c r="CZ20">
        <f>LOOKUP(CY20,'Population Data'!$B$2:$B$43,'Population Data'!$D$2:$D$43)</f>
        <v>13.2</v>
      </c>
      <c r="DB20">
        <f ca="1" t="shared" si="26"/>
        <v>0.07360505601974154</v>
      </c>
      <c r="DC20">
        <f t="shared" si="89"/>
        <v>38</v>
      </c>
      <c r="DD20">
        <f>LOOKUP(DC20,'Population Data'!$B$2:$B$43,'Population Data'!$D$2:$D$43)</f>
        <v>2.32</v>
      </c>
      <c r="DF20">
        <f ca="1" t="shared" si="27"/>
        <v>0.6149350521793182</v>
      </c>
      <c r="DG20">
        <f t="shared" si="90"/>
        <v>16</v>
      </c>
      <c r="DH20">
        <f>LOOKUP(DG20,'Population Data'!$B$2:$B$43,'Population Data'!$D$2:$D$43)</f>
        <v>3.97</v>
      </c>
      <c r="DJ20">
        <f ca="1" t="shared" si="28"/>
        <v>0.9262488473321524</v>
      </c>
      <c r="DK20">
        <f t="shared" si="91"/>
        <v>6</v>
      </c>
      <c r="DL20">
        <f>LOOKUP(DK20,'Population Data'!$B$2:$B$43,'Population Data'!$D$2:$D$43)</f>
        <v>7.64</v>
      </c>
      <c r="DN20">
        <f ca="1" t="shared" si="29"/>
        <v>0.09291268212709947</v>
      </c>
      <c r="DO20">
        <f t="shared" si="92"/>
        <v>41</v>
      </c>
      <c r="DP20">
        <f>LOOKUP(DO20,'Population Data'!$B$2:$B$43,'Population Data'!$D$2:$D$43)</f>
        <v>2.06</v>
      </c>
      <c r="DR20">
        <f ca="1" t="shared" si="30"/>
        <v>0.7843088095817575</v>
      </c>
      <c r="DS20">
        <f t="shared" si="93"/>
        <v>11</v>
      </c>
      <c r="DT20">
        <f>LOOKUP(DS20,'Population Data'!$B$2:$B$43,'Population Data'!$D$2:$D$43)</f>
        <v>3.24</v>
      </c>
      <c r="DV20">
        <f ca="1" t="shared" si="31"/>
        <v>0.4608651619126274</v>
      </c>
      <c r="DW20">
        <f t="shared" si="94"/>
        <v>20</v>
      </c>
      <c r="DX20">
        <f>LOOKUP(DW20,'Population Data'!$B$2:$B$43,'Population Data'!$D$2:$D$43)</f>
        <v>3.99</v>
      </c>
      <c r="DZ20">
        <f ca="1" t="shared" si="32"/>
        <v>0.6618024715500999</v>
      </c>
      <c r="EA20">
        <f t="shared" si="95"/>
        <v>13</v>
      </c>
      <c r="EB20">
        <f>LOOKUP(EA20,'Population Data'!$B$2:$B$43,'Population Data'!$D$2:$D$43)</f>
        <v>3.95</v>
      </c>
      <c r="ED20">
        <f ca="1" t="shared" si="33"/>
        <v>0.4197256378968732</v>
      </c>
      <c r="EE20">
        <f t="shared" si="96"/>
        <v>22</v>
      </c>
      <c r="EF20">
        <f>LOOKUP(EE20,'Population Data'!$B$2:$B$43,'Population Data'!$D$2:$D$43)</f>
        <v>2.42</v>
      </c>
      <c r="EH20">
        <f ca="1" t="shared" si="34"/>
        <v>0.3253138906017312</v>
      </c>
      <c r="EI20">
        <f t="shared" si="97"/>
        <v>25</v>
      </c>
      <c r="EJ20">
        <f>LOOKUP(EI20,'Population Data'!$B$2:$B$43,'Population Data'!$D$2:$D$43)</f>
        <v>2.73</v>
      </c>
      <c r="EL20">
        <f ca="1" t="shared" si="35"/>
        <v>0.1089825010207327</v>
      </c>
      <c r="EM20">
        <f t="shared" si="98"/>
        <v>37</v>
      </c>
      <c r="EN20">
        <f>LOOKUP(EM20,'Population Data'!$B$2:$B$43,'Population Data'!$D$2:$D$43)</f>
        <v>2.54</v>
      </c>
      <c r="EP20">
        <f ca="1" t="shared" si="36"/>
        <v>0.8820110054494602</v>
      </c>
      <c r="EQ20">
        <f t="shared" si="99"/>
        <v>4</v>
      </c>
      <c r="ER20">
        <f>LOOKUP(EQ20,'Population Data'!$B$2:$B$43,'Population Data'!$D$2:$D$43)</f>
        <v>11.6</v>
      </c>
      <c r="ET20">
        <f ca="1" t="shared" si="37"/>
        <v>0.770497042798382</v>
      </c>
      <c r="EU20">
        <f t="shared" si="100"/>
        <v>10</v>
      </c>
      <c r="EV20">
        <f>LOOKUP(EU20,'Population Data'!$B$2:$B$43,'Population Data'!$D$2:$D$43)</f>
        <v>3.73</v>
      </c>
      <c r="EX20">
        <f ca="1" t="shared" si="38"/>
        <v>0.9523940193121377</v>
      </c>
      <c r="EY20">
        <f t="shared" si="101"/>
        <v>2</v>
      </c>
      <c r="EZ20">
        <f>LOOKUP(EY20,'Population Data'!$B$2:$B$43,'Population Data'!$D$2:$D$43)</f>
        <v>10.31</v>
      </c>
      <c r="FB20">
        <f ca="1" t="shared" si="39"/>
        <v>0.608759339645518</v>
      </c>
      <c r="FC20">
        <f t="shared" si="102"/>
        <v>24</v>
      </c>
      <c r="FD20">
        <f>LOOKUP(FC20,'Population Data'!$B$2:$B$43,'Population Data'!$D$2:$D$43)</f>
        <v>1.93</v>
      </c>
      <c r="FF20">
        <f ca="1" t="shared" si="40"/>
        <v>0.9673576952341569</v>
      </c>
      <c r="FG20">
        <f t="shared" si="103"/>
        <v>1</v>
      </c>
      <c r="FH20">
        <f>LOOKUP(FG20,'Population Data'!$B$2:$B$43,'Population Data'!$D$2:$D$43)</f>
        <v>13.2</v>
      </c>
      <c r="FJ20">
        <f ca="1" t="shared" si="41"/>
        <v>0.9925897521342766</v>
      </c>
      <c r="FK20">
        <f t="shared" si="104"/>
        <v>1</v>
      </c>
      <c r="FL20">
        <f>LOOKUP(FK20,'Population Data'!$B$2:$B$43,'Population Data'!$D$2:$D$43)</f>
        <v>13.2</v>
      </c>
      <c r="FN20">
        <f ca="1" t="shared" si="42"/>
        <v>0.4189844341304857</v>
      </c>
      <c r="FO20">
        <f t="shared" si="105"/>
        <v>27</v>
      </c>
      <c r="FP20">
        <f>LOOKUP(FO20,'Population Data'!$B$2:$B$43,'Population Data'!$D$2:$D$43)</f>
        <v>2.42</v>
      </c>
      <c r="FR20">
        <f ca="1" t="shared" si="43"/>
        <v>0.652106957749772</v>
      </c>
      <c r="FS20">
        <f t="shared" si="106"/>
        <v>17</v>
      </c>
      <c r="FT20">
        <f>LOOKUP(FS20,'Population Data'!$B$2:$B$43,'Population Data'!$D$2:$D$43)</f>
        <v>4.8</v>
      </c>
      <c r="FV20">
        <f ca="1" t="shared" si="44"/>
        <v>0.7564357005397239</v>
      </c>
      <c r="FW20">
        <f t="shared" si="107"/>
        <v>10</v>
      </c>
      <c r="FX20">
        <f>LOOKUP(FW20,'Population Data'!$B$2:$B$43,'Population Data'!$D$2:$D$43)</f>
        <v>3.73</v>
      </c>
      <c r="FZ20">
        <f ca="1" t="shared" si="45"/>
        <v>0.2396725889892961</v>
      </c>
      <c r="GA20">
        <f t="shared" si="108"/>
        <v>33</v>
      </c>
      <c r="GB20">
        <f>LOOKUP(GA20,'Population Data'!$B$2:$B$43,'Population Data'!$D$2:$D$43)</f>
        <v>2.15</v>
      </c>
      <c r="GD20">
        <f ca="1" t="shared" si="46"/>
        <v>0.6840369198256047</v>
      </c>
      <c r="GE20">
        <f t="shared" si="109"/>
        <v>18</v>
      </c>
      <c r="GF20">
        <f>LOOKUP(GE20,'Population Data'!$B$2:$B$43,'Population Data'!$D$2:$D$43)</f>
        <v>4.36</v>
      </c>
      <c r="GH20">
        <f ca="1" t="shared" si="47"/>
        <v>0.9534077417357235</v>
      </c>
      <c r="GI20">
        <f t="shared" si="110"/>
        <v>4</v>
      </c>
      <c r="GJ20">
        <f>LOOKUP(GI20,'Population Data'!$B$2:$B$43,'Population Data'!$D$2:$D$43)</f>
        <v>11.6</v>
      </c>
      <c r="GL20">
        <f ca="1" t="shared" si="48"/>
        <v>0.1310313142779459</v>
      </c>
      <c r="GM20">
        <f t="shared" si="111"/>
        <v>36</v>
      </c>
      <c r="GN20">
        <f>LOOKUP(GM20,'Population Data'!$B$2:$B$43,'Population Data'!$D$2:$D$43)</f>
        <v>2.38</v>
      </c>
      <c r="GP20">
        <f ca="1" t="shared" si="49"/>
        <v>0.7712391199476533</v>
      </c>
      <c r="GQ20">
        <f t="shared" si="112"/>
        <v>10</v>
      </c>
      <c r="GR20">
        <f>LOOKUP(GQ20,'Population Data'!$B$2:$B$43,'Population Data'!$D$2:$D$43)</f>
        <v>3.73</v>
      </c>
      <c r="GT20">
        <f ca="1" t="shared" si="50"/>
        <v>0.2581240324125976</v>
      </c>
      <c r="GU20">
        <f t="shared" si="113"/>
        <v>31</v>
      </c>
      <c r="GV20">
        <f>LOOKUP(GU20,'Population Data'!$B$2:$B$43,'Population Data'!$D$2:$D$43)</f>
        <v>2.54</v>
      </c>
      <c r="GX20">
        <f ca="1" t="shared" si="51"/>
        <v>0.8832493836809693</v>
      </c>
      <c r="GY20">
        <f t="shared" si="114"/>
        <v>7</v>
      </c>
      <c r="GZ20">
        <f>LOOKUP(GY20,'Population Data'!$B$2:$B$43,'Population Data'!$D$2:$D$43)</f>
        <v>5.22</v>
      </c>
      <c r="HB20">
        <f ca="1" t="shared" si="52"/>
        <v>0.6358532823164439</v>
      </c>
      <c r="HC20">
        <f t="shared" si="115"/>
        <v>16</v>
      </c>
      <c r="HD20">
        <f>LOOKUP(HC20,'Population Data'!$B$2:$B$43,'Population Data'!$D$2:$D$43)</f>
        <v>3.97</v>
      </c>
      <c r="HF20">
        <f ca="1" t="shared" si="53"/>
        <v>0.1014570254281203</v>
      </c>
      <c r="HG20">
        <f t="shared" si="116"/>
        <v>40</v>
      </c>
      <c r="HH20">
        <f>LOOKUP(HG20,'Population Data'!$B$2:$B$43,'Population Data'!$D$2:$D$43)</f>
        <v>2.54</v>
      </c>
      <c r="HJ20">
        <f ca="1" t="shared" si="54"/>
        <v>0.3765812466896292</v>
      </c>
      <c r="HK20">
        <f t="shared" si="117"/>
        <v>24</v>
      </c>
      <c r="HL20">
        <f>LOOKUP(HK20,'Population Data'!$B$2:$B$43,'Population Data'!$D$2:$D$43)</f>
        <v>1.93</v>
      </c>
      <c r="HN20">
        <f ca="1" t="shared" si="55"/>
        <v>0.5216770306250589</v>
      </c>
      <c r="HO20">
        <f t="shared" si="118"/>
        <v>22</v>
      </c>
      <c r="HP20">
        <f>LOOKUP(HO20,'Population Data'!$B$2:$B$43,'Population Data'!$D$2:$D$43)</f>
        <v>2.42</v>
      </c>
      <c r="HR20">
        <f ca="1" t="shared" si="56"/>
        <v>0.38210491688115866</v>
      </c>
      <c r="HS20">
        <f t="shared" si="119"/>
        <v>28</v>
      </c>
      <c r="HT20">
        <f>LOOKUP(HS20,'Population Data'!$B$2:$B$43,'Population Data'!$D$2:$D$43)</f>
        <v>2.26</v>
      </c>
      <c r="HV20">
        <f ca="1" t="shared" si="57"/>
        <v>0.3996451598086789</v>
      </c>
      <c r="HW20">
        <f t="shared" si="120"/>
        <v>21</v>
      </c>
      <c r="HX20">
        <f>LOOKUP(HW20,'Population Data'!$B$2:$B$43,'Population Data'!$D$2:$D$43)</f>
        <v>4.41</v>
      </c>
      <c r="HZ20">
        <f ca="1" t="shared" si="58"/>
        <v>0.2023395732666765</v>
      </c>
      <c r="IA20">
        <f t="shared" si="121"/>
        <v>30</v>
      </c>
      <c r="IB20">
        <f>LOOKUP(IA20,'Population Data'!$B$2:$B$43,'Population Data'!$D$2:$D$43)</f>
        <v>2.1</v>
      </c>
      <c r="ID20">
        <f ca="1" t="shared" si="59"/>
        <v>0.9735163183979683</v>
      </c>
      <c r="IE20">
        <f t="shared" si="122"/>
        <v>2</v>
      </c>
      <c r="IF20">
        <f>LOOKUP(IE20,'Population Data'!$B$2:$B$43,'Population Data'!$D$2:$D$43)</f>
        <v>10.31</v>
      </c>
      <c r="IH20">
        <f ca="1" t="shared" si="60"/>
        <v>0.771124918511239</v>
      </c>
      <c r="II20">
        <f t="shared" si="123"/>
        <v>11</v>
      </c>
      <c r="IJ20">
        <f>LOOKUP(II20,'Population Data'!$B$2:$B$43,'Population Data'!$D$2:$D$43)</f>
        <v>3.24</v>
      </c>
      <c r="IL20">
        <f ca="1" t="shared" si="61"/>
        <v>0.8074817590222709</v>
      </c>
      <c r="IM20">
        <f t="shared" si="124"/>
        <v>5</v>
      </c>
      <c r="IN20">
        <f>LOOKUP(IM20,'Population Data'!$B$2:$B$43,'Population Data'!$D$2:$D$43)</f>
        <v>13.2</v>
      </c>
      <c r="IP20">
        <f ca="1" t="shared" si="62"/>
        <v>0.18203494998218384</v>
      </c>
      <c r="IQ20">
        <f t="shared" si="125"/>
        <v>33</v>
      </c>
      <c r="IR20">
        <f>LOOKUP(IQ20,'Population Data'!$B$2:$B$43,'Population Data'!$D$2:$D$43)</f>
        <v>2.15</v>
      </c>
    </row>
    <row r="21" spans="1:252" ht="15.75">
      <c r="A21">
        <v>20</v>
      </c>
      <c r="B21">
        <f ca="1" t="shared" si="0"/>
        <v>0.5257920886723682</v>
      </c>
      <c r="C21">
        <f t="shared" si="63"/>
        <v>27</v>
      </c>
      <c r="D21">
        <f>LOOKUP(C21,'Population Data'!$B$2:$B$43,'Population Data'!$D$2:$D$43)</f>
        <v>2.42</v>
      </c>
      <c r="F21">
        <f ca="1" t="shared" si="1"/>
        <v>0.3668303076517715</v>
      </c>
      <c r="G21">
        <f t="shared" si="64"/>
        <v>26</v>
      </c>
      <c r="H21">
        <f>LOOKUP(G21,'Population Data'!$B$2:$B$43,'Population Data'!$D$2:$D$43)</f>
        <v>3.15</v>
      </c>
      <c r="J21">
        <f ca="1" t="shared" si="2"/>
        <v>0.9909532542337259</v>
      </c>
      <c r="K21">
        <f t="shared" si="65"/>
        <v>2</v>
      </c>
      <c r="L21">
        <f>LOOKUP(K21,'Population Data'!$B$2:$B$43,'Population Data'!$D$2:$D$43)</f>
        <v>10.31</v>
      </c>
      <c r="N21">
        <f ca="1" t="shared" si="3"/>
        <v>0.9052465632798994</v>
      </c>
      <c r="O21">
        <f t="shared" si="66"/>
        <v>7</v>
      </c>
      <c r="P21">
        <f>LOOKUP(O21,'Population Data'!$B$2:$B$43,'Population Data'!$D$2:$D$43)</f>
        <v>5.22</v>
      </c>
      <c r="R21">
        <f ca="1" t="shared" si="4"/>
        <v>0.7310029517599858</v>
      </c>
      <c r="S21">
        <f t="shared" si="67"/>
        <v>10</v>
      </c>
      <c r="T21">
        <f>LOOKUP(S21,'Population Data'!$B$2:$B$43,'Population Data'!$D$2:$D$43)</f>
        <v>3.73</v>
      </c>
      <c r="V21">
        <f ca="1" t="shared" si="5"/>
        <v>0.5092305767161948</v>
      </c>
      <c r="W21">
        <f t="shared" si="68"/>
        <v>19</v>
      </c>
      <c r="X21">
        <f>LOOKUP(W21,'Population Data'!$B$2:$B$43,'Population Data'!$D$2:$D$43)</f>
        <v>3.93</v>
      </c>
      <c r="Z21">
        <f ca="1" t="shared" si="6"/>
        <v>0.12362970649689475</v>
      </c>
      <c r="AA21">
        <f t="shared" si="69"/>
        <v>36</v>
      </c>
      <c r="AB21">
        <f>LOOKUP(AA21,'Population Data'!$B$2:$B$43,'Population Data'!$D$2:$D$43)</f>
        <v>2.38</v>
      </c>
      <c r="AD21">
        <f ca="1" t="shared" si="7"/>
        <v>0.7242611007891367</v>
      </c>
      <c r="AE21">
        <f t="shared" si="70"/>
        <v>12</v>
      </c>
      <c r="AF21">
        <f>LOOKUP(AE21,'Population Data'!$B$2:$B$43,'Population Data'!$D$2:$D$43)</f>
        <v>3.49</v>
      </c>
      <c r="AH21">
        <f ca="1" t="shared" si="8"/>
        <v>0.7297128763357108</v>
      </c>
      <c r="AI21">
        <f t="shared" si="71"/>
        <v>11</v>
      </c>
      <c r="AJ21">
        <f>LOOKUP(AI21,'Population Data'!$B$2:$B$43,'Population Data'!$D$2:$D$43)</f>
        <v>3.24</v>
      </c>
      <c r="AL21">
        <f ca="1" t="shared" si="9"/>
        <v>0.9671302308162654</v>
      </c>
      <c r="AM21">
        <f t="shared" si="72"/>
        <v>1</v>
      </c>
      <c r="AN21">
        <f>LOOKUP(AM21,'Population Data'!$B$2:$B$43,'Population Data'!$D$2:$D$43)</f>
        <v>13.2</v>
      </c>
      <c r="AP21">
        <f ca="1" t="shared" si="10"/>
        <v>0.9634856776387041</v>
      </c>
      <c r="AQ21">
        <f t="shared" si="73"/>
        <v>1</v>
      </c>
      <c r="AR21">
        <f>LOOKUP(AQ21,'Population Data'!$B$2:$B$43,'Population Data'!$D$2:$D$43)</f>
        <v>13.2</v>
      </c>
      <c r="AT21">
        <f ca="1" t="shared" si="11"/>
        <v>0.2685213418369773</v>
      </c>
      <c r="AU21">
        <f t="shared" si="74"/>
        <v>28</v>
      </c>
      <c r="AV21">
        <f>LOOKUP(AU21,'Population Data'!$B$2:$B$43,'Population Data'!$D$2:$D$43)</f>
        <v>2.26</v>
      </c>
      <c r="AX21">
        <f ca="1" t="shared" si="12"/>
        <v>0.3219507351018147</v>
      </c>
      <c r="AY21">
        <f t="shared" si="75"/>
        <v>33</v>
      </c>
      <c r="AZ21">
        <f>LOOKUP(AY21,'Population Data'!$B$2:$B$43,'Population Data'!$D$2:$D$43)</f>
        <v>2.15</v>
      </c>
      <c r="BB21">
        <f ca="1" t="shared" si="13"/>
        <v>0.09880147653776727</v>
      </c>
      <c r="BC21">
        <f t="shared" si="76"/>
        <v>35</v>
      </c>
      <c r="BD21">
        <f>LOOKUP(BC21,'Population Data'!$B$2:$B$43,'Population Data'!$D$2:$D$43)</f>
        <v>2.31</v>
      </c>
      <c r="BF21">
        <f ca="1" t="shared" si="14"/>
        <v>0.6237466902849707</v>
      </c>
      <c r="BG21">
        <f t="shared" si="77"/>
        <v>15</v>
      </c>
      <c r="BH21">
        <f>LOOKUP(BG21,'Population Data'!$B$2:$B$43,'Population Data'!$D$2:$D$43)</f>
        <v>4.35</v>
      </c>
      <c r="BJ21">
        <f ca="1" t="shared" si="15"/>
        <v>0.38137401975577345</v>
      </c>
      <c r="BK21">
        <f t="shared" si="78"/>
        <v>29</v>
      </c>
      <c r="BL21">
        <f>LOOKUP(BK21,'Population Data'!$B$2:$B$43,'Population Data'!$D$2:$D$43)</f>
        <v>2.84</v>
      </c>
      <c r="BN21">
        <f ca="1" t="shared" si="16"/>
        <v>0.30836598506349977</v>
      </c>
      <c r="BO21">
        <f t="shared" si="79"/>
        <v>26</v>
      </c>
      <c r="BP21">
        <f>LOOKUP(BO21,'Population Data'!$B$2:$B$43,'Population Data'!$D$2:$D$43)</f>
        <v>3.15</v>
      </c>
      <c r="BR21">
        <f ca="1" t="shared" si="17"/>
        <v>0.16221530934055806</v>
      </c>
      <c r="BS21">
        <f t="shared" si="80"/>
        <v>31</v>
      </c>
      <c r="BT21">
        <f>LOOKUP(BS21,'Population Data'!$B$2:$B$43,'Population Data'!$D$2:$D$43)</f>
        <v>2.54</v>
      </c>
      <c r="BV21">
        <f ca="1" t="shared" si="18"/>
        <v>0.45338992702923875</v>
      </c>
      <c r="BW21">
        <f t="shared" si="81"/>
        <v>24</v>
      </c>
      <c r="BX21">
        <f>LOOKUP(BW21,'Population Data'!$B$2:$B$43,'Population Data'!$D$2:$D$43)</f>
        <v>1.93</v>
      </c>
      <c r="BZ21">
        <f ca="1" t="shared" si="19"/>
        <v>0.7728817168276862</v>
      </c>
      <c r="CA21">
        <f t="shared" si="82"/>
        <v>12</v>
      </c>
      <c r="CB21">
        <f>LOOKUP(CA21,'Population Data'!$B$2:$B$43,'Population Data'!$D$2:$D$43)</f>
        <v>3.49</v>
      </c>
      <c r="CD21">
        <f ca="1" t="shared" si="20"/>
        <v>0.6656947041676936</v>
      </c>
      <c r="CE21">
        <f t="shared" si="83"/>
        <v>15</v>
      </c>
      <c r="CF21">
        <f>LOOKUP(CE21,'Population Data'!$B$2:$B$43,'Population Data'!$D$2:$D$43)</f>
        <v>4.35</v>
      </c>
      <c r="CH21">
        <f ca="1" t="shared" si="21"/>
        <v>0.9443717532172683</v>
      </c>
      <c r="CI21">
        <f t="shared" si="84"/>
        <v>4</v>
      </c>
      <c r="CJ21">
        <f>LOOKUP(CI21,'Population Data'!$B$2:$B$43,'Population Data'!$D$2:$D$43)</f>
        <v>11.6</v>
      </c>
      <c r="CL21">
        <f ca="1" t="shared" si="22"/>
        <v>0.9126254940547245</v>
      </c>
      <c r="CM21">
        <f t="shared" si="85"/>
        <v>4</v>
      </c>
      <c r="CN21">
        <f>LOOKUP(CM21,'Population Data'!$B$2:$B$43,'Population Data'!$D$2:$D$43)</f>
        <v>11.6</v>
      </c>
      <c r="CP21">
        <f ca="1" t="shared" si="23"/>
        <v>0.7324331413040411</v>
      </c>
      <c r="CQ21">
        <f t="shared" si="86"/>
        <v>13</v>
      </c>
      <c r="CR21">
        <f>LOOKUP(CQ21,'Population Data'!$B$2:$B$43,'Population Data'!$D$2:$D$43)</f>
        <v>3.95</v>
      </c>
      <c r="CT21">
        <f ca="1" t="shared" si="24"/>
        <v>0.6916042584801076</v>
      </c>
      <c r="CU21">
        <f t="shared" si="87"/>
        <v>13</v>
      </c>
      <c r="CV21">
        <f>LOOKUP(CU21,'Population Data'!$B$2:$B$43,'Population Data'!$D$2:$D$43)</f>
        <v>3.95</v>
      </c>
      <c r="CX21">
        <f ca="1" t="shared" si="25"/>
        <v>0.771167362489974</v>
      </c>
      <c r="CY21">
        <f t="shared" si="88"/>
        <v>9</v>
      </c>
      <c r="CZ21">
        <f>LOOKUP(CY21,'Population Data'!$B$2:$B$43,'Population Data'!$D$2:$D$43)</f>
        <v>4.03</v>
      </c>
      <c r="DB21">
        <f ca="1" t="shared" si="26"/>
        <v>0.4773403277363474</v>
      </c>
      <c r="DC21">
        <f t="shared" si="89"/>
        <v>23</v>
      </c>
      <c r="DD21">
        <f>LOOKUP(DC21,'Population Data'!$B$2:$B$43,'Population Data'!$D$2:$D$43)</f>
        <v>2.66</v>
      </c>
      <c r="DF21">
        <f ca="1" t="shared" si="27"/>
        <v>0.21270318361467</v>
      </c>
      <c r="DG21">
        <f t="shared" si="90"/>
        <v>36</v>
      </c>
      <c r="DH21">
        <f>LOOKUP(DG21,'Population Data'!$B$2:$B$43,'Population Data'!$D$2:$D$43)</f>
        <v>2.38</v>
      </c>
      <c r="DJ21">
        <f ca="1" t="shared" si="28"/>
        <v>0.9378981606209343</v>
      </c>
      <c r="DK21">
        <f t="shared" si="91"/>
        <v>4</v>
      </c>
      <c r="DL21">
        <f>LOOKUP(DK21,'Population Data'!$B$2:$B$43,'Population Data'!$D$2:$D$43)</f>
        <v>11.6</v>
      </c>
      <c r="DN21">
        <f ca="1" t="shared" si="29"/>
        <v>0.9957785093218838</v>
      </c>
      <c r="DO21">
        <f t="shared" si="92"/>
        <v>1</v>
      </c>
      <c r="DP21">
        <f>LOOKUP(DO21,'Population Data'!$B$2:$B$43,'Population Data'!$D$2:$D$43)</f>
        <v>13.2</v>
      </c>
      <c r="DR21">
        <f ca="1" t="shared" si="30"/>
        <v>0.49818891337950744</v>
      </c>
      <c r="DS21">
        <f t="shared" si="93"/>
        <v>22</v>
      </c>
      <c r="DT21">
        <f>LOOKUP(DS21,'Population Data'!$B$2:$B$43,'Population Data'!$D$2:$D$43)</f>
        <v>2.42</v>
      </c>
      <c r="DV21">
        <f ca="1" t="shared" si="31"/>
        <v>0.42483677323379165</v>
      </c>
      <c r="DW21">
        <f t="shared" si="94"/>
        <v>22</v>
      </c>
      <c r="DX21">
        <f>LOOKUP(DW21,'Population Data'!$B$2:$B$43,'Population Data'!$D$2:$D$43)</f>
        <v>2.42</v>
      </c>
      <c r="DZ21">
        <f ca="1" t="shared" si="32"/>
        <v>0.03701555143166557</v>
      </c>
      <c r="EA21">
        <f t="shared" si="95"/>
        <v>37</v>
      </c>
      <c r="EB21">
        <f>LOOKUP(EA21,'Population Data'!$B$2:$B$43,'Population Data'!$D$2:$D$43)</f>
        <v>2.54</v>
      </c>
      <c r="ED21">
        <f ca="1" t="shared" si="33"/>
        <v>0.24902470620231676</v>
      </c>
      <c r="EE21">
        <f t="shared" si="96"/>
        <v>29</v>
      </c>
      <c r="EF21">
        <f>LOOKUP(EE21,'Population Data'!$B$2:$B$43,'Population Data'!$D$2:$D$43)</f>
        <v>2.84</v>
      </c>
      <c r="EH21">
        <f ca="1" t="shared" si="34"/>
        <v>0.5374371387086012</v>
      </c>
      <c r="EI21">
        <f t="shared" si="97"/>
        <v>20</v>
      </c>
      <c r="EJ21">
        <f>LOOKUP(EI21,'Population Data'!$B$2:$B$43,'Population Data'!$D$2:$D$43)</f>
        <v>3.99</v>
      </c>
      <c r="EL21">
        <f ca="1" t="shared" si="35"/>
        <v>0.6366491967773347</v>
      </c>
      <c r="EM21">
        <f t="shared" si="98"/>
        <v>16</v>
      </c>
      <c r="EN21">
        <f>LOOKUP(EM21,'Population Data'!$B$2:$B$43,'Population Data'!$D$2:$D$43)</f>
        <v>3.97</v>
      </c>
      <c r="EP21">
        <f ca="1" t="shared" si="36"/>
        <v>0.5125695625671992</v>
      </c>
      <c r="EQ21">
        <f t="shared" si="99"/>
        <v>20</v>
      </c>
      <c r="ER21">
        <f>LOOKUP(EQ21,'Population Data'!$B$2:$B$43,'Population Data'!$D$2:$D$43)</f>
        <v>3.99</v>
      </c>
      <c r="ET21">
        <f ca="1" t="shared" si="37"/>
        <v>0.2853406900234292</v>
      </c>
      <c r="EU21">
        <f t="shared" si="100"/>
        <v>27</v>
      </c>
      <c r="EV21">
        <f>LOOKUP(EU21,'Population Data'!$B$2:$B$43,'Population Data'!$D$2:$D$43)</f>
        <v>2.42</v>
      </c>
      <c r="EX21">
        <f ca="1" t="shared" si="38"/>
        <v>0.266622186927449</v>
      </c>
      <c r="EY21">
        <f t="shared" si="101"/>
        <v>32</v>
      </c>
      <c r="EZ21">
        <f>LOOKUP(EY21,'Population Data'!$B$2:$B$43,'Population Data'!$D$2:$D$43)</f>
        <v>2.73</v>
      </c>
      <c r="FB21">
        <f ca="1" t="shared" si="39"/>
        <v>0.8509625276107811</v>
      </c>
      <c r="FC21">
        <f t="shared" si="102"/>
        <v>9</v>
      </c>
      <c r="FD21">
        <f>LOOKUP(FC21,'Population Data'!$B$2:$B$43,'Population Data'!$D$2:$D$43)</f>
        <v>4.03</v>
      </c>
      <c r="FF21">
        <f ca="1" t="shared" si="40"/>
        <v>0.48307055346226324</v>
      </c>
      <c r="FG21">
        <f t="shared" si="103"/>
        <v>24</v>
      </c>
      <c r="FH21">
        <f>LOOKUP(FG21,'Population Data'!$B$2:$B$43,'Population Data'!$D$2:$D$43)</f>
        <v>1.93</v>
      </c>
      <c r="FJ21">
        <f ca="1" t="shared" si="41"/>
        <v>0.7893676069253194</v>
      </c>
      <c r="FK21">
        <f t="shared" si="104"/>
        <v>10</v>
      </c>
      <c r="FL21">
        <f>LOOKUP(FK21,'Population Data'!$B$2:$B$43,'Population Data'!$D$2:$D$43)</f>
        <v>3.73</v>
      </c>
      <c r="FN21">
        <f ca="1" t="shared" si="42"/>
        <v>0.5735059334378039</v>
      </c>
      <c r="FO21">
        <f t="shared" si="105"/>
        <v>21</v>
      </c>
      <c r="FP21">
        <f>LOOKUP(FO21,'Population Data'!$B$2:$B$43,'Population Data'!$D$2:$D$43)</f>
        <v>4.41</v>
      </c>
      <c r="FR21">
        <f ca="1" t="shared" si="43"/>
        <v>0.09414022650693099</v>
      </c>
      <c r="FS21">
        <f t="shared" si="106"/>
        <v>38</v>
      </c>
      <c r="FT21">
        <f>LOOKUP(FS21,'Population Data'!$B$2:$B$43,'Population Data'!$D$2:$D$43)</f>
        <v>2.32</v>
      </c>
      <c r="FV21">
        <f ca="1" t="shared" si="44"/>
        <v>0.22357087050561453</v>
      </c>
      <c r="FW21">
        <f t="shared" si="107"/>
        <v>33</v>
      </c>
      <c r="FX21">
        <f>LOOKUP(FW21,'Population Data'!$B$2:$B$43,'Population Data'!$D$2:$D$43)</f>
        <v>2.15</v>
      </c>
      <c r="FZ21">
        <f ca="1" t="shared" si="45"/>
        <v>0.5833094624709619</v>
      </c>
      <c r="GA21">
        <f t="shared" si="108"/>
        <v>13</v>
      </c>
      <c r="GB21">
        <f>LOOKUP(GA21,'Population Data'!$B$2:$B$43,'Population Data'!$D$2:$D$43)</f>
        <v>3.95</v>
      </c>
      <c r="GD21">
        <f ca="1" t="shared" si="46"/>
        <v>0.8205274822728558</v>
      </c>
      <c r="GE21">
        <f t="shared" si="109"/>
        <v>10</v>
      </c>
      <c r="GF21">
        <f>LOOKUP(GE21,'Population Data'!$B$2:$B$43,'Population Data'!$D$2:$D$43)</f>
        <v>3.73</v>
      </c>
      <c r="GH21">
        <f ca="1" t="shared" si="47"/>
        <v>0.2066913363669728</v>
      </c>
      <c r="GI21">
        <f t="shared" si="110"/>
        <v>31</v>
      </c>
      <c r="GJ21">
        <f>LOOKUP(GI21,'Population Data'!$B$2:$B$43,'Population Data'!$D$2:$D$43)</f>
        <v>2.54</v>
      </c>
      <c r="GL21">
        <f ca="1" t="shared" si="48"/>
        <v>0.433493780006458</v>
      </c>
      <c r="GM21">
        <f t="shared" si="111"/>
        <v>28</v>
      </c>
      <c r="GN21">
        <f>LOOKUP(GM21,'Population Data'!$B$2:$B$43,'Population Data'!$D$2:$D$43)</f>
        <v>2.26</v>
      </c>
      <c r="GP21">
        <f ca="1" t="shared" si="49"/>
        <v>0.4840109738183537</v>
      </c>
      <c r="GQ21">
        <f t="shared" si="112"/>
        <v>22</v>
      </c>
      <c r="GR21">
        <f>LOOKUP(GQ21,'Population Data'!$B$2:$B$43,'Population Data'!$D$2:$D$43)</f>
        <v>2.42</v>
      </c>
      <c r="GT21">
        <f ca="1" t="shared" si="50"/>
        <v>0.5251391536036205</v>
      </c>
      <c r="GU21">
        <f t="shared" si="113"/>
        <v>19</v>
      </c>
      <c r="GV21">
        <f>LOOKUP(GU21,'Population Data'!$B$2:$B$43,'Population Data'!$D$2:$D$43)</f>
        <v>3.93</v>
      </c>
      <c r="GX21">
        <f ca="1" t="shared" si="51"/>
        <v>0.27433073002823527</v>
      </c>
      <c r="GY21">
        <f t="shared" si="114"/>
        <v>35</v>
      </c>
      <c r="GZ21">
        <f>LOOKUP(GY21,'Population Data'!$B$2:$B$43,'Population Data'!$D$2:$D$43)</f>
        <v>2.31</v>
      </c>
      <c r="HB21">
        <f ca="1" t="shared" si="52"/>
        <v>0.5757741314754065</v>
      </c>
      <c r="HC21">
        <f t="shared" si="115"/>
        <v>20</v>
      </c>
      <c r="HD21">
        <f>LOOKUP(HC21,'Population Data'!$B$2:$B$43,'Population Data'!$D$2:$D$43)</f>
        <v>3.99</v>
      </c>
      <c r="HF21">
        <f ca="1" t="shared" si="53"/>
        <v>0.813372166902819</v>
      </c>
      <c r="HG21">
        <f t="shared" si="116"/>
        <v>9</v>
      </c>
      <c r="HH21">
        <f>LOOKUP(HG21,'Population Data'!$B$2:$B$43,'Population Data'!$D$2:$D$43)</f>
        <v>4.03</v>
      </c>
      <c r="HJ21">
        <f ca="1" t="shared" si="54"/>
        <v>0.5385320729487784</v>
      </c>
      <c r="HK21">
        <f t="shared" si="117"/>
        <v>19</v>
      </c>
      <c r="HL21">
        <f>LOOKUP(HK21,'Population Data'!$B$2:$B$43,'Population Data'!$D$2:$D$43)</f>
        <v>3.93</v>
      </c>
      <c r="HN21">
        <f ca="1" t="shared" si="55"/>
        <v>0.24433224844149626</v>
      </c>
      <c r="HO21">
        <f t="shared" si="118"/>
        <v>33</v>
      </c>
      <c r="HP21">
        <f>LOOKUP(HO21,'Population Data'!$B$2:$B$43,'Population Data'!$D$2:$D$43)</f>
        <v>2.15</v>
      </c>
      <c r="HR21">
        <f ca="1" t="shared" si="56"/>
        <v>0.07072094642079063</v>
      </c>
      <c r="HS21">
        <f t="shared" si="119"/>
        <v>41</v>
      </c>
      <c r="HT21">
        <f>LOOKUP(HS21,'Population Data'!$B$2:$B$43,'Population Data'!$D$2:$D$43)</f>
        <v>2.06</v>
      </c>
      <c r="HV21">
        <f ca="1" t="shared" si="57"/>
        <v>0.08850229917474484</v>
      </c>
      <c r="HW21">
        <f t="shared" si="120"/>
        <v>40</v>
      </c>
      <c r="HX21">
        <f>LOOKUP(HW21,'Population Data'!$B$2:$B$43,'Population Data'!$D$2:$D$43)</f>
        <v>2.54</v>
      </c>
      <c r="HZ21">
        <f ca="1" t="shared" si="58"/>
        <v>0.16478237327598066</v>
      </c>
      <c r="IA21">
        <f t="shared" si="121"/>
        <v>32</v>
      </c>
      <c r="IB21">
        <f>LOOKUP(IA21,'Population Data'!$B$2:$B$43,'Population Data'!$D$2:$D$43)</f>
        <v>2.73</v>
      </c>
      <c r="ID21">
        <f ca="1" t="shared" si="59"/>
        <v>0.5748831352787818</v>
      </c>
      <c r="IE21">
        <f t="shared" si="122"/>
        <v>20</v>
      </c>
      <c r="IF21">
        <f>LOOKUP(IE21,'Population Data'!$B$2:$B$43,'Population Data'!$D$2:$D$43)</f>
        <v>3.99</v>
      </c>
      <c r="IH21">
        <f ca="1" t="shared" si="60"/>
        <v>0.0313650969654119</v>
      </c>
      <c r="II21">
        <f t="shared" si="123"/>
        <v>42</v>
      </c>
      <c r="IJ21">
        <f>LOOKUP(II21,'Population Data'!$B$2:$B$43,'Population Data'!$D$2:$D$43)</f>
        <v>2.25</v>
      </c>
      <c r="IL21">
        <f ca="1" t="shared" si="61"/>
        <v>0.471848820882698</v>
      </c>
      <c r="IM21">
        <f t="shared" si="124"/>
        <v>15</v>
      </c>
      <c r="IN21">
        <f>LOOKUP(IM21,'Population Data'!$B$2:$B$43,'Population Data'!$D$2:$D$43)</f>
        <v>4.35</v>
      </c>
      <c r="IP21">
        <f ca="1" t="shared" si="62"/>
        <v>0.3353236221945408</v>
      </c>
      <c r="IQ21">
        <f t="shared" si="125"/>
        <v>24</v>
      </c>
      <c r="IR21">
        <f>LOOKUP(IQ21,'Population Data'!$B$2:$B$43,'Population Data'!$D$2:$D$43)</f>
        <v>1.93</v>
      </c>
    </row>
    <row r="22" spans="1:252" ht="15.75">
      <c r="A22">
        <v>21</v>
      </c>
      <c r="B22">
        <f ca="1" t="shared" si="0"/>
        <v>0.9193259928870955</v>
      </c>
      <c r="C22">
        <f t="shared" si="63"/>
        <v>5</v>
      </c>
      <c r="D22">
        <f>LOOKUP(C22,'Population Data'!$B$2:$B$43,'Population Data'!$D$2:$D$43)</f>
        <v>13.2</v>
      </c>
      <c r="F22">
        <f ca="1" t="shared" si="1"/>
        <v>0.07495485311451167</v>
      </c>
      <c r="G22">
        <f t="shared" si="64"/>
        <v>40</v>
      </c>
      <c r="H22">
        <f>LOOKUP(G22,'Population Data'!$B$2:$B$43,'Population Data'!$D$2:$D$43)</f>
        <v>2.54</v>
      </c>
      <c r="J22">
        <f ca="1" t="shared" si="2"/>
        <v>0.10607151353342281</v>
      </c>
      <c r="K22">
        <f t="shared" si="65"/>
        <v>39</v>
      </c>
      <c r="L22">
        <f>LOOKUP(K22,'Population Data'!$B$2:$B$43,'Population Data'!$D$2:$D$43)</f>
        <v>2.46</v>
      </c>
      <c r="N22">
        <f ca="1" t="shared" si="3"/>
        <v>0.10571113618940942</v>
      </c>
      <c r="O22">
        <f t="shared" si="66"/>
        <v>36</v>
      </c>
      <c r="P22">
        <f>LOOKUP(O22,'Population Data'!$B$2:$B$43,'Population Data'!$D$2:$D$43)</f>
        <v>2.38</v>
      </c>
      <c r="R22">
        <f ca="1" t="shared" si="4"/>
        <v>0.42404288345906205</v>
      </c>
      <c r="S22">
        <f t="shared" si="67"/>
        <v>24</v>
      </c>
      <c r="T22">
        <f>LOOKUP(S22,'Population Data'!$B$2:$B$43,'Population Data'!$D$2:$D$43)</f>
        <v>1.93</v>
      </c>
      <c r="V22">
        <f ca="1" t="shared" si="5"/>
        <v>0.6839033439907187</v>
      </c>
      <c r="W22">
        <f t="shared" si="68"/>
        <v>12</v>
      </c>
      <c r="X22">
        <f>LOOKUP(W22,'Population Data'!$B$2:$B$43,'Population Data'!$D$2:$D$43)</f>
        <v>3.49</v>
      </c>
      <c r="Z22">
        <f ca="1" t="shared" si="6"/>
        <v>0.7417437204525034</v>
      </c>
      <c r="AA22">
        <f t="shared" si="69"/>
        <v>14</v>
      </c>
      <c r="AB22">
        <f>LOOKUP(AA22,'Population Data'!$B$2:$B$43,'Population Data'!$D$2:$D$43)</f>
        <v>3.9</v>
      </c>
      <c r="AD22">
        <f ca="1" t="shared" si="7"/>
        <v>0.09099745754850097</v>
      </c>
      <c r="AE22">
        <f t="shared" si="70"/>
        <v>41</v>
      </c>
      <c r="AF22">
        <f>LOOKUP(AE22,'Population Data'!$B$2:$B$43,'Population Data'!$D$2:$D$43)</f>
        <v>2.06</v>
      </c>
      <c r="AH22">
        <f ca="1" t="shared" si="8"/>
        <v>0.4329132216820607</v>
      </c>
      <c r="AI22">
        <f t="shared" si="71"/>
        <v>24</v>
      </c>
      <c r="AJ22">
        <f>LOOKUP(AI22,'Population Data'!$B$2:$B$43,'Population Data'!$D$2:$D$43)</f>
        <v>1.93</v>
      </c>
      <c r="AL22">
        <f ca="1" t="shared" si="9"/>
        <v>0.9303520840711834</v>
      </c>
      <c r="AM22">
        <f t="shared" si="72"/>
        <v>5</v>
      </c>
      <c r="AN22">
        <f>LOOKUP(AM22,'Population Data'!$B$2:$B$43,'Population Data'!$D$2:$D$43)</f>
        <v>13.2</v>
      </c>
      <c r="AP22">
        <f ca="1" t="shared" si="10"/>
        <v>0.6514989496924395</v>
      </c>
      <c r="AQ22">
        <f t="shared" si="73"/>
        <v>15</v>
      </c>
      <c r="AR22">
        <f>LOOKUP(AQ22,'Population Data'!$B$2:$B$43,'Population Data'!$D$2:$D$43)</f>
        <v>4.35</v>
      </c>
      <c r="AT22">
        <f ca="1" t="shared" si="11"/>
        <v>0.03134865765833905</v>
      </c>
      <c r="AU22">
        <f t="shared" si="74"/>
        <v>42</v>
      </c>
      <c r="AV22">
        <f>LOOKUP(AU22,'Population Data'!$B$2:$B$43,'Population Data'!$D$2:$D$43)</f>
        <v>2.25</v>
      </c>
      <c r="AX22">
        <f ca="1" t="shared" si="12"/>
        <v>0.5576866736125539</v>
      </c>
      <c r="AY22">
        <f t="shared" si="75"/>
        <v>22</v>
      </c>
      <c r="AZ22">
        <f>LOOKUP(AY22,'Population Data'!$B$2:$B$43,'Population Data'!$D$2:$D$43)</f>
        <v>2.42</v>
      </c>
      <c r="BB22">
        <f ca="1" t="shared" si="13"/>
        <v>0.46655780284981196</v>
      </c>
      <c r="BC22">
        <f t="shared" si="76"/>
        <v>17</v>
      </c>
      <c r="BD22">
        <f>LOOKUP(BC22,'Population Data'!$B$2:$B$43,'Population Data'!$D$2:$D$43)</f>
        <v>4.8</v>
      </c>
      <c r="BF22">
        <f ca="1" t="shared" si="14"/>
        <v>0.8753660549255879</v>
      </c>
      <c r="BG22">
        <f t="shared" si="77"/>
        <v>5</v>
      </c>
      <c r="BH22">
        <f>LOOKUP(BG22,'Population Data'!$B$2:$B$43,'Population Data'!$D$2:$D$43)</f>
        <v>13.2</v>
      </c>
      <c r="BJ22">
        <f ca="1" t="shared" si="15"/>
        <v>0.12853226314627608</v>
      </c>
      <c r="BK22">
        <f t="shared" si="78"/>
        <v>40</v>
      </c>
      <c r="BL22">
        <f>LOOKUP(BK22,'Population Data'!$B$2:$B$43,'Population Data'!$D$2:$D$43)</f>
        <v>2.54</v>
      </c>
      <c r="BN22">
        <f ca="1" t="shared" si="16"/>
        <v>0.6688796158857481</v>
      </c>
      <c r="BO22">
        <f t="shared" si="79"/>
        <v>17</v>
      </c>
      <c r="BP22">
        <f>LOOKUP(BO22,'Population Data'!$B$2:$B$43,'Population Data'!$D$2:$D$43)</f>
        <v>4.8</v>
      </c>
      <c r="BR22">
        <f ca="1" t="shared" si="17"/>
        <v>0.4706246674529171</v>
      </c>
      <c r="BS22">
        <f t="shared" si="80"/>
        <v>19</v>
      </c>
      <c r="BT22">
        <f>LOOKUP(BS22,'Population Data'!$B$2:$B$43,'Population Data'!$D$2:$D$43)</f>
        <v>3.93</v>
      </c>
      <c r="BV22">
        <f ca="1" t="shared" si="18"/>
        <v>0.17229556226269516</v>
      </c>
      <c r="BW22">
        <f t="shared" si="81"/>
        <v>35</v>
      </c>
      <c r="BX22">
        <f>LOOKUP(BW22,'Population Data'!$B$2:$B$43,'Population Data'!$D$2:$D$43)</f>
        <v>2.31</v>
      </c>
      <c r="BZ22">
        <f ca="1" t="shared" si="19"/>
        <v>0.40925788609516844</v>
      </c>
      <c r="CA22">
        <f t="shared" si="82"/>
        <v>21</v>
      </c>
      <c r="CB22">
        <f>LOOKUP(CA22,'Population Data'!$B$2:$B$43,'Population Data'!$D$2:$D$43)</f>
        <v>4.41</v>
      </c>
      <c r="CD22">
        <f ca="1" t="shared" si="20"/>
        <v>0.8597215741610376</v>
      </c>
      <c r="CE22">
        <f t="shared" si="83"/>
        <v>5</v>
      </c>
      <c r="CF22">
        <f>LOOKUP(CE22,'Population Data'!$B$2:$B$43,'Population Data'!$D$2:$D$43)</f>
        <v>13.2</v>
      </c>
      <c r="CH22">
        <f ca="1" t="shared" si="21"/>
        <v>0.8202833638036647</v>
      </c>
      <c r="CI22">
        <f t="shared" si="84"/>
        <v>9</v>
      </c>
      <c r="CJ22">
        <f>LOOKUP(CI22,'Population Data'!$B$2:$B$43,'Population Data'!$D$2:$D$43)</f>
        <v>4.03</v>
      </c>
      <c r="CL22">
        <f ca="1" t="shared" si="22"/>
        <v>0.9510442435696129</v>
      </c>
      <c r="CM22">
        <f t="shared" si="85"/>
        <v>3</v>
      </c>
      <c r="CN22">
        <f>LOOKUP(CM22,'Population Data'!$B$2:$B$43,'Population Data'!$D$2:$D$43)</f>
        <v>10.49</v>
      </c>
      <c r="CP22">
        <f ca="1" t="shared" si="23"/>
        <v>0.11178506924086529</v>
      </c>
      <c r="CQ22">
        <f t="shared" si="86"/>
        <v>39</v>
      </c>
      <c r="CR22">
        <f>LOOKUP(CQ22,'Population Data'!$B$2:$B$43,'Population Data'!$D$2:$D$43)</f>
        <v>2.46</v>
      </c>
      <c r="CT22">
        <f ca="1" t="shared" si="24"/>
        <v>0.5387040880131903</v>
      </c>
      <c r="CU22">
        <f t="shared" si="87"/>
        <v>19</v>
      </c>
      <c r="CV22">
        <f>LOOKUP(CU22,'Population Data'!$B$2:$B$43,'Population Data'!$D$2:$D$43)</f>
        <v>3.93</v>
      </c>
      <c r="CX22">
        <f ca="1" t="shared" si="25"/>
        <v>0.013870262292946411</v>
      </c>
      <c r="CY22">
        <f t="shared" si="88"/>
        <v>42</v>
      </c>
      <c r="CZ22">
        <f>LOOKUP(CY22,'Population Data'!$B$2:$B$43,'Population Data'!$D$2:$D$43)</f>
        <v>2.25</v>
      </c>
      <c r="DB22">
        <f ca="1" t="shared" si="26"/>
        <v>0.6685487070443573</v>
      </c>
      <c r="DC22">
        <f t="shared" si="89"/>
        <v>15</v>
      </c>
      <c r="DD22">
        <f>LOOKUP(DC22,'Population Data'!$B$2:$B$43,'Population Data'!$D$2:$D$43)</f>
        <v>4.35</v>
      </c>
      <c r="DF22">
        <f ca="1" t="shared" si="27"/>
        <v>0.14202151061325985</v>
      </c>
      <c r="DG22">
        <f t="shared" si="90"/>
        <v>40</v>
      </c>
      <c r="DH22">
        <f>LOOKUP(DG22,'Population Data'!$B$2:$B$43,'Population Data'!$D$2:$D$43)</f>
        <v>2.54</v>
      </c>
      <c r="DJ22">
        <f ca="1" t="shared" si="28"/>
        <v>0.9193681187001072</v>
      </c>
      <c r="DK22">
        <f t="shared" si="91"/>
        <v>7</v>
      </c>
      <c r="DL22">
        <f>LOOKUP(DK22,'Population Data'!$B$2:$B$43,'Population Data'!$D$2:$D$43)</f>
        <v>5.22</v>
      </c>
      <c r="DN22">
        <f ca="1" t="shared" si="29"/>
        <v>0.7715919468055644</v>
      </c>
      <c r="DO22">
        <f t="shared" si="92"/>
        <v>11</v>
      </c>
      <c r="DP22">
        <f>LOOKUP(DO22,'Population Data'!$B$2:$B$43,'Population Data'!$D$2:$D$43)</f>
        <v>3.24</v>
      </c>
      <c r="DR22">
        <f ca="1" t="shared" si="30"/>
        <v>0.17314818743292415</v>
      </c>
      <c r="DS22">
        <f t="shared" si="93"/>
        <v>38</v>
      </c>
      <c r="DT22">
        <f>LOOKUP(DS22,'Population Data'!$B$2:$B$43,'Population Data'!$D$2:$D$43)</f>
        <v>2.32</v>
      </c>
      <c r="DV22">
        <f ca="1" t="shared" si="31"/>
        <v>0.72794957110002</v>
      </c>
      <c r="DW22">
        <f t="shared" si="94"/>
        <v>10</v>
      </c>
      <c r="DX22">
        <f>LOOKUP(DW22,'Population Data'!$B$2:$B$43,'Population Data'!$D$2:$D$43)</f>
        <v>3.73</v>
      </c>
      <c r="DZ22">
        <f ca="1" t="shared" si="32"/>
        <v>0.038857412945033754</v>
      </c>
      <c r="EA22">
        <f t="shared" si="95"/>
        <v>35</v>
      </c>
      <c r="EB22">
        <f>LOOKUP(EA22,'Population Data'!$B$2:$B$43,'Population Data'!$D$2:$D$43)</f>
        <v>2.31</v>
      </c>
      <c r="ED22">
        <f ca="1" t="shared" si="33"/>
        <v>0.38190278442095693</v>
      </c>
      <c r="EE22">
        <f t="shared" si="96"/>
        <v>26</v>
      </c>
      <c r="EF22">
        <f>LOOKUP(EE22,'Population Data'!$B$2:$B$43,'Population Data'!$D$2:$D$43)</f>
        <v>3.15</v>
      </c>
      <c r="EH22">
        <f ca="1" t="shared" si="34"/>
        <v>0.2630929383392123</v>
      </c>
      <c r="EI22">
        <f t="shared" si="97"/>
        <v>28</v>
      </c>
      <c r="EJ22">
        <f>LOOKUP(EI22,'Population Data'!$B$2:$B$43,'Population Data'!$D$2:$D$43)</f>
        <v>2.26</v>
      </c>
      <c r="EL22">
        <f ca="1" t="shared" si="35"/>
        <v>0.08836319303173135</v>
      </c>
      <c r="EM22">
        <f t="shared" si="98"/>
        <v>40</v>
      </c>
      <c r="EN22">
        <f>LOOKUP(EM22,'Population Data'!$B$2:$B$43,'Population Data'!$D$2:$D$43)</f>
        <v>2.54</v>
      </c>
      <c r="EP22">
        <f ca="1" t="shared" si="36"/>
        <v>0.11398915057626302</v>
      </c>
      <c r="EQ22">
        <f t="shared" si="99"/>
        <v>34</v>
      </c>
      <c r="ER22">
        <f>LOOKUP(EQ22,'Population Data'!$B$2:$B$43,'Population Data'!$D$2:$D$43)</f>
        <v>2.6</v>
      </c>
      <c r="ET22">
        <f ca="1" t="shared" si="37"/>
        <v>0.6572230378016506</v>
      </c>
      <c r="EU22">
        <f t="shared" si="100"/>
        <v>12</v>
      </c>
      <c r="EV22">
        <f>LOOKUP(EU22,'Population Data'!$B$2:$B$43,'Population Data'!$D$2:$D$43)</f>
        <v>3.49</v>
      </c>
      <c r="EX22">
        <f ca="1" t="shared" si="38"/>
        <v>0.34715765243565766</v>
      </c>
      <c r="EY22">
        <f t="shared" si="101"/>
        <v>28</v>
      </c>
      <c r="EZ22">
        <f>LOOKUP(EY22,'Population Data'!$B$2:$B$43,'Population Data'!$D$2:$D$43)</f>
        <v>2.26</v>
      </c>
      <c r="FB22">
        <f ca="1" t="shared" si="39"/>
        <v>0.7939367841373213</v>
      </c>
      <c r="FC22">
        <f t="shared" si="102"/>
        <v>12</v>
      </c>
      <c r="FD22">
        <f>LOOKUP(FC22,'Population Data'!$B$2:$B$43,'Population Data'!$D$2:$D$43)</f>
        <v>3.49</v>
      </c>
      <c r="FF22">
        <f ca="1" t="shared" si="40"/>
        <v>0.9619770507498334</v>
      </c>
      <c r="FG22">
        <f t="shared" si="103"/>
        <v>2</v>
      </c>
      <c r="FH22">
        <f>LOOKUP(FG22,'Population Data'!$B$2:$B$43,'Population Data'!$D$2:$D$43)</f>
        <v>10.31</v>
      </c>
      <c r="FJ22">
        <f ca="1" t="shared" si="41"/>
        <v>0.35206335925862</v>
      </c>
      <c r="FK22">
        <f t="shared" si="104"/>
        <v>28</v>
      </c>
      <c r="FL22">
        <f>LOOKUP(FK22,'Population Data'!$B$2:$B$43,'Population Data'!$D$2:$D$43)</f>
        <v>2.26</v>
      </c>
      <c r="FN22">
        <f ca="1" t="shared" si="42"/>
        <v>0.4772617192831723</v>
      </c>
      <c r="FO22">
        <f t="shared" si="105"/>
        <v>23</v>
      </c>
      <c r="FP22">
        <f>LOOKUP(FO22,'Population Data'!$B$2:$B$43,'Population Data'!$D$2:$D$43)</f>
        <v>2.66</v>
      </c>
      <c r="FR22">
        <f ca="1" t="shared" si="43"/>
        <v>0.34284978519003984</v>
      </c>
      <c r="FS22">
        <f t="shared" si="106"/>
        <v>30</v>
      </c>
      <c r="FT22">
        <f>LOOKUP(FS22,'Population Data'!$B$2:$B$43,'Population Data'!$D$2:$D$43)</f>
        <v>2.1</v>
      </c>
      <c r="FV22">
        <f ca="1" t="shared" si="44"/>
        <v>0.3655363269023083</v>
      </c>
      <c r="FW22">
        <f t="shared" si="107"/>
        <v>29</v>
      </c>
      <c r="FX22">
        <f>LOOKUP(FW22,'Population Data'!$B$2:$B$43,'Population Data'!$D$2:$D$43)</f>
        <v>2.84</v>
      </c>
      <c r="FZ22">
        <f ca="1" t="shared" si="45"/>
        <v>0.03518903483112812</v>
      </c>
      <c r="GA22">
        <f t="shared" si="108"/>
        <v>42</v>
      </c>
      <c r="GB22">
        <f>LOOKUP(GA22,'Population Data'!$B$2:$B$43,'Population Data'!$D$2:$D$43)</f>
        <v>2.25</v>
      </c>
      <c r="GD22">
        <f ca="1" t="shared" si="46"/>
        <v>0.6095501880017522</v>
      </c>
      <c r="GE22">
        <f t="shared" si="109"/>
        <v>23</v>
      </c>
      <c r="GF22">
        <f>LOOKUP(GE22,'Population Data'!$B$2:$B$43,'Population Data'!$D$2:$D$43)</f>
        <v>2.66</v>
      </c>
      <c r="GH22">
        <f ca="1" t="shared" si="47"/>
        <v>0.15594116591947382</v>
      </c>
      <c r="GI22">
        <f t="shared" si="110"/>
        <v>36</v>
      </c>
      <c r="GJ22">
        <f>LOOKUP(GI22,'Population Data'!$B$2:$B$43,'Population Data'!$D$2:$D$43)</f>
        <v>2.38</v>
      </c>
      <c r="GL22">
        <f ca="1" t="shared" si="48"/>
        <v>0.7061422058900956</v>
      </c>
      <c r="GM22">
        <f t="shared" si="111"/>
        <v>13</v>
      </c>
      <c r="GN22">
        <f>LOOKUP(GM22,'Population Data'!$B$2:$B$43,'Population Data'!$D$2:$D$43)</f>
        <v>3.95</v>
      </c>
      <c r="GP22">
        <f ca="1" t="shared" si="49"/>
        <v>0.950059098004477</v>
      </c>
      <c r="GQ22">
        <f t="shared" si="112"/>
        <v>2</v>
      </c>
      <c r="GR22">
        <f>LOOKUP(GQ22,'Population Data'!$B$2:$B$43,'Population Data'!$D$2:$D$43)</f>
        <v>10.31</v>
      </c>
      <c r="GT22">
        <f ca="1" t="shared" si="50"/>
        <v>0.1392281317445172</v>
      </c>
      <c r="GU22">
        <f t="shared" si="113"/>
        <v>39</v>
      </c>
      <c r="GV22">
        <f>LOOKUP(GU22,'Population Data'!$B$2:$B$43,'Population Data'!$D$2:$D$43)</f>
        <v>2.46</v>
      </c>
      <c r="GX22">
        <f ca="1" t="shared" si="51"/>
        <v>0.3231957262708074</v>
      </c>
      <c r="GY22">
        <f t="shared" si="114"/>
        <v>33</v>
      </c>
      <c r="GZ22">
        <f>LOOKUP(GY22,'Population Data'!$B$2:$B$43,'Population Data'!$D$2:$D$43)</f>
        <v>2.15</v>
      </c>
      <c r="HB22">
        <f ca="1" t="shared" si="52"/>
        <v>0.5716082655208735</v>
      </c>
      <c r="HC22">
        <f t="shared" si="115"/>
        <v>21</v>
      </c>
      <c r="HD22">
        <f>LOOKUP(HC22,'Population Data'!$B$2:$B$43,'Population Data'!$D$2:$D$43)</f>
        <v>4.41</v>
      </c>
      <c r="HF22">
        <f ca="1" t="shared" si="53"/>
        <v>0.17421332546094948</v>
      </c>
      <c r="HG22">
        <f t="shared" si="116"/>
        <v>36</v>
      </c>
      <c r="HH22">
        <f>LOOKUP(HG22,'Population Data'!$B$2:$B$43,'Population Data'!$D$2:$D$43)</f>
        <v>2.38</v>
      </c>
      <c r="HJ22">
        <f ca="1" t="shared" si="54"/>
        <v>0.2774777947138569</v>
      </c>
      <c r="HK22">
        <f t="shared" si="117"/>
        <v>28</v>
      </c>
      <c r="HL22">
        <f>LOOKUP(HK22,'Population Data'!$B$2:$B$43,'Population Data'!$D$2:$D$43)</f>
        <v>2.26</v>
      </c>
      <c r="HN22">
        <f ca="1" t="shared" si="55"/>
        <v>0.050216389931358574</v>
      </c>
      <c r="HO22">
        <f t="shared" si="118"/>
        <v>42</v>
      </c>
      <c r="HP22">
        <f>LOOKUP(HO22,'Population Data'!$B$2:$B$43,'Population Data'!$D$2:$D$43)</f>
        <v>2.25</v>
      </c>
      <c r="HR22">
        <f ca="1" t="shared" si="56"/>
        <v>0.5690935416034284</v>
      </c>
      <c r="HS22">
        <f t="shared" si="119"/>
        <v>20</v>
      </c>
      <c r="HT22">
        <f>LOOKUP(HS22,'Population Data'!$B$2:$B$43,'Population Data'!$D$2:$D$43)</f>
        <v>3.99</v>
      </c>
      <c r="HV22">
        <f ca="1" t="shared" si="57"/>
        <v>0.17457272629313725</v>
      </c>
      <c r="HW22">
        <f t="shared" si="120"/>
        <v>34</v>
      </c>
      <c r="HX22">
        <f>LOOKUP(HW22,'Population Data'!$B$2:$B$43,'Population Data'!$D$2:$D$43)</f>
        <v>2.6</v>
      </c>
      <c r="HZ22">
        <f ca="1" t="shared" si="58"/>
        <v>0.22939473360359308</v>
      </c>
      <c r="IA22">
        <f t="shared" si="121"/>
        <v>28</v>
      </c>
      <c r="IB22">
        <f>LOOKUP(IA22,'Population Data'!$B$2:$B$43,'Population Data'!$D$2:$D$43)</f>
        <v>2.26</v>
      </c>
      <c r="ID22">
        <f ca="1" t="shared" si="59"/>
        <v>0.3578457182155852</v>
      </c>
      <c r="IE22">
        <f t="shared" si="122"/>
        <v>26</v>
      </c>
      <c r="IF22">
        <f>LOOKUP(IE22,'Population Data'!$B$2:$B$43,'Population Data'!$D$2:$D$43)</f>
        <v>3.15</v>
      </c>
      <c r="IH22">
        <f ca="1" t="shared" si="60"/>
        <v>0.2855776190744249</v>
      </c>
      <c r="II22">
        <f t="shared" si="123"/>
        <v>32</v>
      </c>
      <c r="IJ22">
        <f>LOOKUP(II22,'Population Data'!$B$2:$B$43,'Population Data'!$D$2:$D$43)</f>
        <v>2.73</v>
      </c>
      <c r="IL22">
        <f ca="1" t="shared" si="61"/>
        <v>0.757610233247822</v>
      </c>
      <c r="IM22">
        <f t="shared" si="124"/>
        <v>6</v>
      </c>
      <c r="IN22">
        <f>LOOKUP(IM22,'Population Data'!$B$2:$B$43,'Population Data'!$D$2:$D$43)</f>
        <v>7.64</v>
      </c>
      <c r="IP22">
        <f ca="1" t="shared" si="62"/>
        <v>0.32040993661834405</v>
      </c>
      <c r="IQ22">
        <f t="shared" si="125"/>
        <v>27</v>
      </c>
      <c r="IR22">
        <f>LOOKUP(IQ22,'Population Data'!$B$2:$B$43,'Population Data'!$D$2:$D$43)</f>
        <v>2.42</v>
      </c>
    </row>
    <row r="23" spans="1:252" ht="15.75">
      <c r="A23">
        <v>22</v>
      </c>
      <c r="B23">
        <f ca="1" t="shared" si="0"/>
        <v>0.7477131586411276</v>
      </c>
      <c r="C23">
        <f t="shared" si="63"/>
        <v>15</v>
      </c>
      <c r="D23">
        <f>LOOKUP(C23,'Population Data'!$B$2:$B$43,'Population Data'!$D$2:$D$43)</f>
        <v>4.35</v>
      </c>
      <c r="F23">
        <f ca="1" t="shared" si="1"/>
        <v>0.21354413963440044</v>
      </c>
      <c r="G23">
        <f t="shared" si="64"/>
        <v>34</v>
      </c>
      <c r="H23">
        <f>LOOKUP(G23,'Population Data'!$B$2:$B$43,'Population Data'!$D$2:$D$43)</f>
        <v>2.6</v>
      </c>
      <c r="J23">
        <f ca="1" t="shared" si="2"/>
        <v>0.1349131934985529</v>
      </c>
      <c r="K23">
        <f t="shared" si="65"/>
        <v>37</v>
      </c>
      <c r="L23">
        <f>LOOKUP(K23,'Population Data'!$B$2:$B$43,'Population Data'!$D$2:$D$43)</f>
        <v>2.54</v>
      </c>
      <c r="N23">
        <f ca="1" t="shared" si="3"/>
        <v>0.384128111555042</v>
      </c>
      <c r="O23">
        <f t="shared" si="66"/>
        <v>23</v>
      </c>
      <c r="P23">
        <f>LOOKUP(O23,'Population Data'!$B$2:$B$43,'Population Data'!$D$2:$D$43)</f>
        <v>2.66</v>
      </c>
      <c r="R23">
        <f ca="1" t="shared" si="4"/>
        <v>0.3730110044737267</v>
      </c>
      <c r="S23">
        <f t="shared" si="67"/>
        <v>28</v>
      </c>
      <c r="T23">
        <f>LOOKUP(S23,'Population Data'!$B$2:$B$43,'Population Data'!$D$2:$D$43)</f>
        <v>2.26</v>
      </c>
      <c r="V23">
        <f ca="1" t="shared" si="5"/>
        <v>0.6741656484365195</v>
      </c>
      <c r="W23">
        <f t="shared" si="68"/>
        <v>13</v>
      </c>
      <c r="X23">
        <f>LOOKUP(W23,'Population Data'!$B$2:$B$43,'Population Data'!$D$2:$D$43)</f>
        <v>3.95</v>
      </c>
      <c r="Z23">
        <f ca="1" t="shared" si="6"/>
        <v>0.6526159903700359</v>
      </c>
      <c r="AA23">
        <f t="shared" si="69"/>
        <v>16</v>
      </c>
      <c r="AB23">
        <f>LOOKUP(AA23,'Population Data'!$B$2:$B$43,'Population Data'!$D$2:$D$43)</f>
        <v>3.97</v>
      </c>
      <c r="AD23">
        <f ca="1" t="shared" si="7"/>
        <v>0.9643094010353608</v>
      </c>
      <c r="AE23">
        <f t="shared" si="70"/>
        <v>2</v>
      </c>
      <c r="AF23">
        <f>LOOKUP(AE23,'Population Data'!$B$2:$B$43,'Population Data'!$D$2:$D$43)</f>
        <v>10.31</v>
      </c>
      <c r="AH23">
        <f ca="1" t="shared" si="8"/>
        <v>0.8940682647697967</v>
      </c>
      <c r="AI23">
        <f t="shared" si="71"/>
        <v>5</v>
      </c>
      <c r="AJ23">
        <f>LOOKUP(AI23,'Population Data'!$B$2:$B$43,'Population Data'!$D$2:$D$43)</f>
        <v>13.2</v>
      </c>
      <c r="AL23">
        <f ca="1" t="shared" si="9"/>
        <v>0.4533002954976495</v>
      </c>
      <c r="AM23">
        <f t="shared" si="72"/>
        <v>25</v>
      </c>
      <c r="AN23">
        <f>LOOKUP(AM23,'Population Data'!$B$2:$B$43,'Population Data'!$D$2:$D$43)</f>
        <v>2.73</v>
      </c>
      <c r="AP23">
        <f ca="1" t="shared" si="10"/>
        <v>0.7968502100717709</v>
      </c>
      <c r="AQ23">
        <f t="shared" si="73"/>
        <v>9</v>
      </c>
      <c r="AR23">
        <f>LOOKUP(AQ23,'Population Data'!$B$2:$B$43,'Population Data'!$D$2:$D$43)</f>
        <v>4.03</v>
      </c>
      <c r="AT23">
        <f ca="1" t="shared" si="11"/>
        <v>0.22137699615541928</v>
      </c>
      <c r="AU23">
        <f t="shared" si="74"/>
        <v>34</v>
      </c>
      <c r="AV23">
        <f>LOOKUP(AU23,'Population Data'!$B$2:$B$43,'Population Data'!$D$2:$D$43)</f>
        <v>2.6</v>
      </c>
      <c r="AX23">
        <f ca="1" t="shared" si="12"/>
        <v>0.5635886096155804</v>
      </c>
      <c r="AY23">
        <f t="shared" si="75"/>
        <v>19</v>
      </c>
      <c r="AZ23">
        <f>LOOKUP(AY23,'Population Data'!$B$2:$B$43,'Population Data'!$D$2:$D$43)</f>
        <v>3.93</v>
      </c>
      <c r="BB23">
        <f ca="1" t="shared" si="13"/>
        <v>0.43336062794199837</v>
      </c>
      <c r="BC23">
        <f t="shared" si="76"/>
        <v>19</v>
      </c>
      <c r="BD23">
        <f>LOOKUP(BC23,'Population Data'!$B$2:$B$43,'Population Data'!$D$2:$D$43)</f>
        <v>3.93</v>
      </c>
      <c r="BF23">
        <f ca="1" t="shared" si="14"/>
        <v>0.6041847245693164</v>
      </c>
      <c r="BG23">
        <f t="shared" si="77"/>
        <v>16</v>
      </c>
      <c r="BH23">
        <f>LOOKUP(BG23,'Population Data'!$B$2:$B$43,'Population Data'!$D$2:$D$43)</f>
        <v>3.97</v>
      </c>
      <c r="BJ23">
        <f ca="1" t="shared" si="15"/>
        <v>0.1446164665399554</v>
      </c>
      <c r="BK23">
        <f t="shared" si="78"/>
        <v>39</v>
      </c>
      <c r="BL23">
        <f>LOOKUP(BK23,'Population Data'!$B$2:$B$43,'Population Data'!$D$2:$D$43)</f>
        <v>2.46</v>
      </c>
      <c r="BN23">
        <f ca="1" t="shared" si="16"/>
        <v>0.7150496105876893</v>
      </c>
      <c r="BO23">
        <f t="shared" si="79"/>
        <v>15</v>
      </c>
      <c r="BP23">
        <f>LOOKUP(BO23,'Population Data'!$B$2:$B$43,'Population Data'!$D$2:$D$43)</f>
        <v>4.35</v>
      </c>
      <c r="BR23">
        <f ca="1" t="shared" si="17"/>
        <v>0.7661595213340782</v>
      </c>
      <c r="BS23">
        <f t="shared" si="80"/>
        <v>8</v>
      </c>
      <c r="BT23">
        <f>LOOKUP(BS23,'Population Data'!$B$2:$B$43,'Population Data'!$D$2:$D$43)</f>
        <v>3.22</v>
      </c>
      <c r="BV23">
        <f ca="1" t="shared" si="18"/>
        <v>0.6477096662346885</v>
      </c>
      <c r="BW23">
        <f t="shared" si="81"/>
        <v>13</v>
      </c>
      <c r="BX23">
        <f>LOOKUP(BW23,'Population Data'!$B$2:$B$43,'Population Data'!$D$2:$D$43)</f>
        <v>3.95</v>
      </c>
      <c r="BZ23">
        <f ca="1" t="shared" si="19"/>
        <v>0.9963795408190886</v>
      </c>
      <c r="CA23">
        <f t="shared" si="82"/>
        <v>2</v>
      </c>
      <c r="CB23">
        <f>LOOKUP(CA23,'Population Data'!$B$2:$B$43,'Population Data'!$D$2:$D$43)</f>
        <v>10.31</v>
      </c>
      <c r="CD23">
        <f ca="1" t="shared" si="20"/>
        <v>0.7622648357429886</v>
      </c>
      <c r="CE23">
        <f t="shared" si="83"/>
        <v>11</v>
      </c>
      <c r="CF23">
        <f>LOOKUP(CE23,'Population Data'!$B$2:$B$43,'Population Data'!$D$2:$D$43)</f>
        <v>3.24</v>
      </c>
      <c r="CH23">
        <f ca="1" t="shared" si="21"/>
        <v>0.08734524058083415</v>
      </c>
      <c r="CI23">
        <f t="shared" si="84"/>
        <v>35</v>
      </c>
      <c r="CJ23">
        <f>LOOKUP(CI23,'Population Data'!$B$2:$B$43,'Population Data'!$D$2:$D$43)</f>
        <v>2.31</v>
      </c>
      <c r="CL23">
        <f ca="1" t="shared" si="22"/>
        <v>0.3699354595990185</v>
      </c>
      <c r="CM23">
        <f t="shared" si="85"/>
        <v>19</v>
      </c>
      <c r="CN23">
        <f>LOOKUP(CM23,'Population Data'!$B$2:$B$43,'Population Data'!$D$2:$D$43)</f>
        <v>3.93</v>
      </c>
      <c r="CP23">
        <f ca="1" t="shared" si="23"/>
        <v>0.7333536808134852</v>
      </c>
      <c r="CQ23">
        <f t="shared" si="86"/>
        <v>12</v>
      </c>
      <c r="CR23">
        <f>LOOKUP(CQ23,'Population Data'!$B$2:$B$43,'Population Data'!$D$2:$D$43)</f>
        <v>3.49</v>
      </c>
      <c r="CT23">
        <f ca="1" t="shared" si="24"/>
        <v>0.4046810079428361</v>
      </c>
      <c r="CU23">
        <f t="shared" si="87"/>
        <v>24</v>
      </c>
      <c r="CV23">
        <f>LOOKUP(CU23,'Population Data'!$B$2:$B$43,'Population Data'!$D$2:$D$43)</f>
        <v>1.93</v>
      </c>
      <c r="CX23">
        <f ca="1" t="shared" si="25"/>
        <v>0.458070026632432</v>
      </c>
      <c r="CY23">
        <f t="shared" si="88"/>
        <v>23</v>
      </c>
      <c r="CZ23">
        <f>LOOKUP(CY23,'Population Data'!$B$2:$B$43,'Population Data'!$D$2:$D$43)</f>
        <v>2.66</v>
      </c>
      <c r="DB23">
        <f ca="1" t="shared" si="26"/>
        <v>0.415358173165535</v>
      </c>
      <c r="DC23">
        <f t="shared" si="89"/>
        <v>24</v>
      </c>
      <c r="DD23">
        <f>LOOKUP(DC23,'Population Data'!$B$2:$B$43,'Population Data'!$D$2:$D$43)</f>
        <v>1.93</v>
      </c>
      <c r="DF23">
        <f ca="1" t="shared" si="27"/>
        <v>0.6813816638381679</v>
      </c>
      <c r="DG23">
        <f t="shared" si="90"/>
        <v>12</v>
      </c>
      <c r="DH23">
        <f>LOOKUP(DG23,'Population Data'!$B$2:$B$43,'Population Data'!$D$2:$D$43)</f>
        <v>3.49</v>
      </c>
      <c r="DJ23">
        <f ca="1" t="shared" si="28"/>
        <v>0.3866800900678973</v>
      </c>
      <c r="DK23">
        <f t="shared" si="91"/>
        <v>28</v>
      </c>
      <c r="DL23">
        <f>LOOKUP(DK23,'Population Data'!$B$2:$B$43,'Population Data'!$D$2:$D$43)</f>
        <v>2.26</v>
      </c>
      <c r="DN23">
        <f ca="1" t="shared" si="29"/>
        <v>0.6402702104065009</v>
      </c>
      <c r="DO23">
        <f t="shared" si="92"/>
        <v>18</v>
      </c>
      <c r="DP23">
        <f>LOOKUP(DO23,'Population Data'!$B$2:$B$43,'Population Data'!$D$2:$D$43)</f>
        <v>4.36</v>
      </c>
      <c r="DR23">
        <f ca="1" t="shared" si="30"/>
        <v>0.19944048214915922</v>
      </c>
      <c r="DS23">
        <f t="shared" si="93"/>
        <v>37</v>
      </c>
      <c r="DT23">
        <f>LOOKUP(DS23,'Population Data'!$B$2:$B$43,'Population Data'!$D$2:$D$43)</f>
        <v>2.54</v>
      </c>
      <c r="DV23">
        <f ca="1" t="shared" si="31"/>
        <v>0.7834073320301247</v>
      </c>
      <c r="DW23">
        <f t="shared" si="94"/>
        <v>7</v>
      </c>
      <c r="DX23">
        <f>LOOKUP(DW23,'Population Data'!$B$2:$B$43,'Population Data'!$D$2:$D$43)</f>
        <v>5.22</v>
      </c>
      <c r="DZ23">
        <f ca="1" t="shared" si="32"/>
        <v>0.19702962444776506</v>
      </c>
      <c r="EA23">
        <f t="shared" si="95"/>
        <v>32</v>
      </c>
      <c r="EB23">
        <f>LOOKUP(EA23,'Population Data'!$B$2:$B$43,'Population Data'!$D$2:$D$43)</f>
        <v>2.73</v>
      </c>
      <c r="ED23">
        <f ca="1" t="shared" si="33"/>
        <v>0.10915702962091067</v>
      </c>
      <c r="EE23">
        <f t="shared" si="96"/>
        <v>34</v>
      </c>
      <c r="EF23">
        <f>LOOKUP(EE23,'Population Data'!$B$2:$B$43,'Population Data'!$D$2:$D$43)</f>
        <v>2.6</v>
      </c>
      <c r="EH23">
        <f ca="1" t="shared" si="34"/>
        <v>0.16897769455032707</v>
      </c>
      <c r="EI23">
        <f t="shared" si="97"/>
        <v>36</v>
      </c>
      <c r="EJ23">
        <f>LOOKUP(EI23,'Population Data'!$B$2:$B$43,'Population Data'!$D$2:$D$43)</f>
        <v>2.38</v>
      </c>
      <c r="EL23">
        <f ca="1" t="shared" si="35"/>
        <v>0.6252199892513958</v>
      </c>
      <c r="EM23">
        <f t="shared" si="98"/>
        <v>17</v>
      </c>
      <c r="EN23">
        <f>LOOKUP(EM23,'Population Data'!$B$2:$B$43,'Population Data'!$D$2:$D$43)</f>
        <v>4.8</v>
      </c>
      <c r="EP23">
        <f ca="1" t="shared" si="36"/>
        <v>0.8327166602637286</v>
      </c>
      <c r="EQ23">
        <f t="shared" si="99"/>
        <v>7</v>
      </c>
      <c r="ER23">
        <f>LOOKUP(EQ23,'Population Data'!$B$2:$B$43,'Population Data'!$D$2:$D$43)</f>
        <v>5.22</v>
      </c>
      <c r="ET23">
        <f ca="1" t="shared" si="37"/>
        <v>0.25093770694575734</v>
      </c>
      <c r="EU23">
        <f t="shared" si="100"/>
        <v>32</v>
      </c>
      <c r="EV23">
        <f>LOOKUP(EU23,'Population Data'!$B$2:$B$43,'Population Data'!$D$2:$D$43)</f>
        <v>2.73</v>
      </c>
      <c r="EX23">
        <f ca="1" t="shared" si="38"/>
        <v>0.6779439681877503</v>
      </c>
      <c r="EY23">
        <f t="shared" si="101"/>
        <v>16</v>
      </c>
      <c r="EZ23">
        <f>LOOKUP(EY23,'Population Data'!$B$2:$B$43,'Population Data'!$D$2:$D$43)</f>
        <v>3.97</v>
      </c>
      <c r="FB23">
        <f ca="1" t="shared" si="39"/>
        <v>0.6481203950991508</v>
      </c>
      <c r="FC23">
        <f t="shared" si="102"/>
        <v>19</v>
      </c>
      <c r="FD23">
        <f>LOOKUP(FC23,'Population Data'!$B$2:$B$43,'Population Data'!$D$2:$D$43)</f>
        <v>3.93</v>
      </c>
      <c r="FF23">
        <f ca="1" t="shared" si="40"/>
        <v>0.8254461777692087</v>
      </c>
      <c r="FG23">
        <f t="shared" si="103"/>
        <v>11</v>
      </c>
      <c r="FH23">
        <f>LOOKUP(FG23,'Population Data'!$B$2:$B$43,'Population Data'!$D$2:$D$43)</f>
        <v>3.24</v>
      </c>
      <c r="FJ23">
        <f ca="1" t="shared" si="41"/>
        <v>0.6096140812777452</v>
      </c>
      <c r="FK23">
        <f t="shared" si="104"/>
        <v>18</v>
      </c>
      <c r="FL23">
        <f>LOOKUP(FK23,'Population Data'!$B$2:$B$43,'Population Data'!$D$2:$D$43)</f>
        <v>4.36</v>
      </c>
      <c r="FN23">
        <f ca="1" t="shared" si="42"/>
        <v>0.44280595069778084</v>
      </c>
      <c r="FO23">
        <f t="shared" si="105"/>
        <v>25</v>
      </c>
      <c r="FP23">
        <f>LOOKUP(FO23,'Population Data'!$B$2:$B$43,'Population Data'!$D$2:$D$43)</f>
        <v>2.73</v>
      </c>
      <c r="FR23">
        <f ca="1" t="shared" si="43"/>
        <v>0.1908977121395361</v>
      </c>
      <c r="FS23">
        <f t="shared" si="106"/>
        <v>33</v>
      </c>
      <c r="FT23">
        <f>LOOKUP(FS23,'Population Data'!$B$2:$B$43,'Population Data'!$D$2:$D$43)</f>
        <v>2.15</v>
      </c>
      <c r="FV23">
        <f ca="1" t="shared" si="44"/>
        <v>0.5826764737637931</v>
      </c>
      <c r="FW23">
        <f t="shared" si="107"/>
        <v>22</v>
      </c>
      <c r="FX23">
        <f>LOOKUP(FW23,'Population Data'!$B$2:$B$43,'Population Data'!$D$2:$D$43)</f>
        <v>2.42</v>
      </c>
      <c r="FZ23">
        <f ca="1" t="shared" si="45"/>
        <v>0.7041310624499734</v>
      </c>
      <c r="GA23">
        <f t="shared" si="108"/>
        <v>5</v>
      </c>
      <c r="GB23">
        <f>LOOKUP(GA23,'Population Data'!$B$2:$B$43,'Population Data'!$D$2:$D$43)</f>
        <v>13.2</v>
      </c>
      <c r="GD23">
        <f ca="1" t="shared" si="46"/>
        <v>0.6300273774184108</v>
      </c>
      <c r="GE23">
        <f t="shared" si="109"/>
        <v>21</v>
      </c>
      <c r="GF23">
        <f>LOOKUP(GE23,'Population Data'!$B$2:$B$43,'Population Data'!$D$2:$D$43)</f>
        <v>4.41</v>
      </c>
      <c r="GH23">
        <f ca="1" t="shared" si="47"/>
        <v>0.0393998602025426</v>
      </c>
      <c r="GI23">
        <f t="shared" si="110"/>
        <v>42</v>
      </c>
      <c r="GJ23">
        <f>LOOKUP(GI23,'Population Data'!$B$2:$B$43,'Population Data'!$D$2:$D$43)</f>
        <v>2.25</v>
      </c>
      <c r="GL23">
        <f ca="1" t="shared" si="48"/>
        <v>0.07911442936125546</v>
      </c>
      <c r="GM23">
        <f t="shared" si="111"/>
        <v>40</v>
      </c>
      <c r="GN23">
        <f>LOOKUP(GM23,'Population Data'!$B$2:$B$43,'Population Data'!$D$2:$D$43)</f>
        <v>2.54</v>
      </c>
      <c r="GP23">
        <f ca="1" t="shared" si="49"/>
        <v>0.8963134603174623</v>
      </c>
      <c r="GQ23">
        <f t="shared" si="112"/>
        <v>6</v>
      </c>
      <c r="GR23">
        <f>LOOKUP(GQ23,'Population Data'!$B$2:$B$43,'Population Data'!$D$2:$D$43)</f>
        <v>7.64</v>
      </c>
      <c r="GT23">
        <f ca="1" t="shared" si="50"/>
        <v>0.3051122862095671</v>
      </c>
      <c r="GU23">
        <f t="shared" si="113"/>
        <v>27</v>
      </c>
      <c r="GV23">
        <f>LOOKUP(GU23,'Population Data'!$B$2:$B$43,'Population Data'!$D$2:$D$43)</f>
        <v>2.42</v>
      </c>
      <c r="GX23">
        <f ca="1" t="shared" si="51"/>
        <v>0.25044100075357645</v>
      </c>
      <c r="GY23">
        <f t="shared" si="114"/>
        <v>36</v>
      </c>
      <c r="GZ23">
        <f>LOOKUP(GY23,'Population Data'!$B$2:$B$43,'Population Data'!$D$2:$D$43)</f>
        <v>2.38</v>
      </c>
      <c r="HB23">
        <f ca="1" t="shared" si="52"/>
        <v>0.15330026392856433</v>
      </c>
      <c r="HC23">
        <f t="shared" si="115"/>
        <v>37</v>
      </c>
      <c r="HD23">
        <f>LOOKUP(HC23,'Population Data'!$B$2:$B$43,'Population Data'!$D$2:$D$43)</f>
        <v>2.54</v>
      </c>
      <c r="HF23">
        <f ca="1" t="shared" si="53"/>
        <v>0.27927173789106496</v>
      </c>
      <c r="HG23">
        <f t="shared" si="116"/>
        <v>30</v>
      </c>
      <c r="HH23">
        <f>LOOKUP(HG23,'Population Data'!$B$2:$B$43,'Population Data'!$D$2:$D$43)</f>
        <v>2.1</v>
      </c>
      <c r="HJ23">
        <f ca="1" t="shared" si="54"/>
        <v>0.09882313045233171</v>
      </c>
      <c r="HK23">
        <f t="shared" si="117"/>
        <v>38</v>
      </c>
      <c r="HL23">
        <f>LOOKUP(HK23,'Population Data'!$B$2:$B$43,'Population Data'!$D$2:$D$43)</f>
        <v>2.32</v>
      </c>
      <c r="HN23">
        <f ca="1" t="shared" si="55"/>
        <v>0.4191275041581093</v>
      </c>
      <c r="HO23">
        <f t="shared" si="118"/>
        <v>28</v>
      </c>
      <c r="HP23">
        <f>LOOKUP(HO23,'Population Data'!$B$2:$B$43,'Population Data'!$D$2:$D$43)</f>
        <v>2.26</v>
      </c>
      <c r="HR23">
        <f ca="1" t="shared" si="56"/>
        <v>0.7359052039162911</v>
      </c>
      <c r="HS23">
        <f t="shared" si="119"/>
        <v>12</v>
      </c>
      <c r="HT23">
        <f>LOOKUP(HS23,'Population Data'!$B$2:$B$43,'Population Data'!$D$2:$D$43)</f>
        <v>3.49</v>
      </c>
      <c r="HV23">
        <f ca="1" t="shared" si="57"/>
        <v>0.25581412853102636</v>
      </c>
      <c r="HW23">
        <f t="shared" si="120"/>
        <v>31</v>
      </c>
      <c r="HX23">
        <f>LOOKUP(HW23,'Population Data'!$B$2:$B$43,'Population Data'!$D$2:$D$43)</f>
        <v>2.54</v>
      </c>
      <c r="HZ23">
        <f ca="1" t="shared" si="58"/>
        <v>0.6318880316084908</v>
      </c>
      <c r="IA23">
        <f t="shared" si="121"/>
        <v>14</v>
      </c>
      <c r="IB23">
        <f>LOOKUP(IA23,'Population Data'!$B$2:$B$43,'Population Data'!$D$2:$D$43)</f>
        <v>3.9</v>
      </c>
      <c r="ID23">
        <f ca="1" t="shared" si="59"/>
        <v>0.8367576116200997</v>
      </c>
      <c r="IE23">
        <f t="shared" si="122"/>
        <v>7</v>
      </c>
      <c r="IF23">
        <f>LOOKUP(IE23,'Population Data'!$B$2:$B$43,'Population Data'!$D$2:$D$43)</f>
        <v>5.22</v>
      </c>
      <c r="IH23">
        <f ca="1" t="shared" si="60"/>
        <v>0.7794945529104287</v>
      </c>
      <c r="II23">
        <f t="shared" si="123"/>
        <v>10</v>
      </c>
      <c r="IJ23">
        <f>LOOKUP(II23,'Population Data'!$B$2:$B$43,'Population Data'!$D$2:$D$43)</f>
        <v>3.73</v>
      </c>
      <c r="IL23">
        <f ca="1" t="shared" si="61"/>
        <v>0.6142978998707868</v>
      </c>
      <c r="IM23">
        <f t="shared" si="124"/>
        <v>11</v>
      </c>
      <c r="IN23">
        <f>LOOKUP(IM23,'Population Data'!$B$2:$B$43,'Population Data'!$D$2:$D$43)</f>
        <v>3.24</v>
      </c>
      <c r="IP23">
        <f ca="1" t="shared" si="62"/>
        <v>0.09898218478615606</v>
      </c>
      <c r="IQ23">
        <f t="shared" si="125"/>
        <v>37</v>
      </c>
      <c r="IR23">
        <f>LOOKUP(IQ23,'Population Data'!$B$2:$B$43,'Population Data'!$D$2:$D$43)</f>
        <v>2.54</v>
      </c>
    </row>
    <row r="24" spans="1:252" ht="15.75">
      <c r="A24">
        <v>23</v>
      </c>
      <c r="B24">
        <f ca="1" t="shared" si="0"/>
        <v>0.8285205568067667</v>
      </c>
      <c r="C24">
        <f t="shared" si="63"/>
        <v>11</v>
      </c>
      <c r="D24">
        <f>LOOKUP(C24,'Population Data'!$B$2:$B$43,'Population Data'!$D$2:$D$43)</f>
        <v>3.24</v>
      </c>
      <c r="F24">
        <f ca="1" t="shared" si="1"/>
        <v>0.6148845780602311</v>
      </c>
      <c r="G24">
        <f t="shared" si="64"/>
        <v>14</v>
      </c>
      <c r="H24">
        <f>LOOKUP(G24,'Population Data'!$B$2:$B$43,'Population Data'!$D$2:$D$43)</f>
        <v>3.9</v>
      </c>
      <c r="J24">
        <f ca="1" t="shared" si="2"/>
        <v>0.7993764508115483</v>
      </c>
      <c r="K24">
        <f t="shared" si="65"/>
        <v>10</v>
      </c>
      <c r="L24">
        <f>LOOKUP(K24,'Population Data'!$B$2:$B$43,'Population Data'!$D$2:$D$43)</f>
        <v>3.73</v>
      </c>
      <c r="N24">
        <f ca="1" t="shared" si="3"/>
        <v>0.9379298988136531</v>
      </c>
      <c r="O24">
        <f t="shared" si="66"/>
        <v>5</v>
      </c>
      <c r="P24">
        <f>LOOKUP(O24,'Population Data'!$B$2:$B$43,'Population Data'!$D$2:$D$43)</f>
        <v>13.2</v>
      </c>
      <c r="R24">
        <f ca="1" t="shared" si="4"/>
        <v>0.7890592333712139</v>
      </c>
      <c r="S24">
        <f t="shared" si="67"/>
        <v>9</v>
      </c>
      <c r="T24">
        <f>LOOKUP(S24,'Population Data'!$B$2:$B$43,'Population Data'!$D$2:$D$43)</f>
        <v>4.03</v>
      </c>
      <c r="V24">
        <f ca="1" t="shared" si="5"/>
        <v>0.15253983551813854</v>
      </c>
      <c r="W24">
        <f t="shared" si="68"/>
        <v>34</v>
      </c>
      <c r="X24">
        <f>LOOKUP(W24,'Population Data'!$B$2:$B$43,'Population Data'!$D$2:$D$43)</f>
        <v>2.6</v>
      </c>
      <c r="Z24">
        <f ca="1" t="shared" si="6"/>
        <v>0.2137605195196014</v>
      </c>
      <c r="AA24">
        <f t="shared" si="69"/>
        <v>30</v>
      </c>
      <c r="AB24">
        <f>LOOKUP(AA24,'Population Data'!$B$2:$B$43,'Population Data'!$D$2:$D$43)</f>
        <v>2.1</v>
      </c>
      <c r="AD24">
        <f ca="1" t="shared" si="7"/>
        <v>0.7733887869324029</v>
      </c>
      <c r="AE24">
        <f t="shared" si="70"/>
        <v>9</v>
      </c>
      <c r="AF24">
        <f>LOOKUP(AE24,'Population Data'!$B$2:$B$43,'Population Data'!$D$2:$D$43)</f>
        <v>4.03</v>
      </c>
      <c r="AH24">
        <f ca="1" t="shared" si="8"/>
        <v>0.11635077125303239</v>
      </c>
      <c r="AI24">
        <f t="shared" si="71"/>
        <v>35</v>
      </c>
      <c r="AJ24">
        <f>LOOKUP(AI24,'Population Data'!$B$2:$B$43,'Population Data'!$D$2:$D$43)</f>
        <v>2.31</v>
      </c>
      <c r="AL24">
        <f ca="1" t="shared" si="9"/>
        <v>0.9346791280480855</v>
      </c>
      <c r="AM24">
        <f t="shared" si="72"/>
        <v>4</v>
      </c>
      <c r="AN24">
        <f>LOOKUP(AM24,'Population Data'!$B$2:$B$43,'Population Data'!$D$2:$D$43)</f>
        <v>11.6</v>
      </c>
      <c r="AP24">
        <f ca="1" t="shared" si="10"/>
        <v>0.22833226380532112</v>
      </c>
      <c r="AQ24">
        <f t="shared" si="73"/>
        <v>34</v>
      </c>
      <c r="AR24">
        <f>LOOKUP(AQ24,'Population Data'!$B$2:$B$43,'Population Data'!$D$2:$D$43)</f>
        <v>2.6</v>
      </c>
      <c r="AT24">
        <f ca="1" t="shared" si="11"/>
        <v>0.6576874467991812</v>
      </c>
      <c r="AU24">
        <f t="shared" si="74"/>
        <v>12</v>
      </c>
      <c r="AV24">
        <f>LOOKUP(AU24,'Population Data'!$B$2:$B$43,'Population Data'!$D$2:$D$43)</f>
        <v>3.49</v>
      </c>
      <c r="AX24">
        <f ca="1" t="shared" si="12"/>
        <v>0.4133575827365499</v>
      </c>
      <c r="AY24">
        <f t="shared" si="75"/>
        <v>28</v>
      </c>
      <c r="AZ24">
        <f>LOOKUP(AY24,'Population Data'!$B$2:$B$43,'Population Data'!$D$2:$D$43)</f>
        <v>2.26</v>
      </c>
      <c r="BB24">
        <f ca="1" t="shared" si="13"/>
        <v>0.9238006112614676</v>
      </c>
      <c r="BC24">
        <f t="shared" si="76"/>
        <v>3</v>
      </c>
      <c r="BD24">
        <f>LOOKUP(BC24,'Population Data'!$B$2:$B$43,'Population Data'!$D$2:$D$43)</f>
        <v>10.49</v>
      </c>
      <c r="BF24">
        <f ca="1" t="shared" si="14"/>
        <v>0.2934244142356597</v>
      </c>
      <c r="BG24">
        <f t="shared" si="77"/>
        <v>32</v>
      </c>
      <c r="BH24">
        <f>LOOKUP(BG24,'Population Data'!$B$2:$B$43,'Population Data'!$D$2:$D$43)</f>
        <v>2.73</v>
      </c>
      <c r="BJ24">
        <f ca="1" t="shared" si="15"/>
        <v>0.7756361163108871</v>
      </c>
      <c r="BK24">
        <f t="shared" si="78"/>
        <v>7</v>
      </c>
      <c r="BL24">
        <f>LOOKUP(BK24,'Population Data'!$B$2:$B$43,'Population Data'!$D$2:$D$43)</f>
        <v>5.22</v>
      </c>
      <c r="BN24">
        <f ca="1" t="shared" si="16"/>
        <v>0.2836594878320253</v>
      </c>
      <c r="BO24">
        <f t="shared" si="79"/>
        <v>28</v>
      </c>
      <c r="BP24">
        <f>LOOKUP(BO24,'Population Data'!$B$2:$B$43,'Population Data'!$D$2:$D$43)</f>
        <v>2.26</v>
      </c>
      <c r="BR24">
        <f ca="1" t="shared" si="17"/>
        <v>0.0016024842439210651</v>
      </c>
      <c r="BS24">
        <f t="shared" si="80"/>
        <v>42</v>
      </c>
      <c r="BT24">
        <f>LOOKUP(BS24,'Population Data'!$B$2:$B$43,'Population Data'!$D$2:$D$43)</f>
        <v>2.25</v>
      </c>
      <c r="BV24">
        <f ca="1" t="shared" si="18"/>
        <v>0.7542004926663621</v>
      </c>
      <c r="BW24">
        <f t="shared" si="81"/>
        <v>9</v>
      </c>
      <c r="BX24">
        <f>LOOKUP(BW24,'Population Data'!$B$2:$B$43,'Population Data'!$D$2:$D$43)</f>
        <v>4.03</v>
      </c>
      <c r="BZ24">
        <f ca="1" t="shared" si="19"/>
        <v>0.3544531539748659</v>
      </c>
      <c r="CA24">
        <f t="shared" si="82"/>
        <v>25</v>
      </c>
      <c r="CB24">
        <f>LOOKUP(CA24,'Population Data'!$B$2:$B$43,'Population Data'!$D$2:$D$43)</f>
        <v>2.73</v>
      </c>
      <c r="CD24">
        <f ca="1" t="shared" si="20"/>
        <v>0.40646940707141743</v>
      </c>
      <c r="CE24">
        <f t="shared" si="83"/>
        <v>24</v>
      </c>
      <c r="CF24">
        <f>LOOKUP(CE24,'Population Data'!$B$2:$B$43,'Population Data'!$D$2:$D$43)</f>
        <v>1.93</v>
      </c>
      <c r="CH24">
        <f ca="1" t="shared" si="21"/>
        <v>0.02699165263568548</v>
      </c>
      <c r="CI24">
        <f t="shared" si="84"/>
        <v>39</v>
      </c>
      <c r="CJ24">
        <f>LOOKUP(CI24,'Population Data'!$B$2:$B$43,'Population Data'!$D$2:$D$43)</f>
        <v>2.46</v>
      </c>
      <c r="CL24">
        <f ca="1" t="shared" si="22"/>
        <v>0.11588986468755358</v>
      </c>
      <c r="CM24">
        <f t="shared" si="85"/>
        <v>37</v>
      </c>
      <c r="CN24">
        <f>LOOKUP(CM24,'Population Data'!$B$2:$B$43,'Population Data'!$D$2:$D$43)</f>
        <v>2.54</v>
      </c>
      <c r="CP24">
        <f ca="1" t="shared" si="23"/>
        <v>0.33774203637644407</v>
      </c>
      <c r="CQ24">
        <f t="shared" si="86"/>
        <v>29</v>
      </c>
      <c r="CR24">
        <f>LOOKUP(CQ24,'Population Data'!$B$2:$B$43,'Population Data'!$D$2:$D$43)</f>
        <v>2.84</v>
      </c>
      <c r="CT24">
        <f ca="1" t="shared" si="24"/>
        <v>0.7888824449466662</v>
      </c>
      <c r="CU24">
        <f t="shared" si="87"/>
        <v>9</v>
      </c>
      <c r="CV24">
        <f>LOOKUP(CU24,'Population Data'!$B$2:$B$43,'Population Data'!$D$2:$D$43)</f>
        <v>4.03</v>
      </c>
      <c r="CX24">
        <f ca="1" t="shared" si="25"/>
        <v>0.6602893325051112</v>
      </c>
      <c r="CY24">
        <f t="shared" si="88"/>
        <v>16</v>
      </c>
      <c r="CZ24">
        <f>LOOKUP(CY24,'Population Data'!$B$2:$B$43,'Population Data'!$D$2:$D$43)</f>
        <v>3.97</v>
      </c>
      <c r="DB24">
        <f ca="1" t="shared" si="26"/>
        <v>0.7649170335714204</v>
      </c>
      <c r="DC24">
        <f t="shared" si="89"/>
        <v>12</v>
      </c>
      <c r="DD24">
        <f>LOOKUP(DC24,'Population Data'!$B$2:$B$43,'Population Data'!$D$2:$D$43)</f>
        <v>3.49</v>
      </c>
      <c r="DF24">
        <f ca="1" t="shared" si="27"/>
        <v>0.3848057067555407</v>
      </c>
      <c r="DG24">
        <f t="shared" si="90"/>
        <v>25</v>
      </c>
      <c r="DH24">
        <f>LOOKUP(DG24,'Population Data'!$B$2:$B$43,'Population Data'!$D$2:$D$43)</f>
        <v>2.73</v>
      </c>
      <c r="DJ24">
        <f ca="1" t="shared" si="28"/>
        <v>0.4406729124980563</v>
      </c>
      <c r="DK24">
        <f t="shared" si="91"/>
        <v>24</v>
      </c>
      <c r="DL24">
        <f>LOOKUP(DK24,'Population Data'!$B$2:$B$43,'Population Data'!$D$2:$D$43)</f>
        <v>1.93</v>
      </c>
      <c r="DN24">
        <f ca="1" t="shared" si="29"/>
        <v>0.297764386400553</v>
      </c>
      <c r="DO24">
        <f t="shared" si="92"/>
        <v>32</v>
      </c>
      <c r="DP24">
        <f>LOOKUP(DO24,'Population Data'!$B$2:$B$43,'Population Data'!$D$2:$D$43)</f>
        <v>2.73</v>
      </c>
      <c r="DR24">
        <f ca="1" t="shared" si="30"/>
        <v>0.31408398355704836</v>
      </c>
      <c r="DS24">
        <f t="shared" si="93"/>
        <v>29</v>
      </c>
      <c r="DT24">
        <f>LOOKUP(DS24,'Population Data'!$B$2:$B$43,'Population Data'!$D$2:$D$43)</f>
        <v>2.84</v>
      </c>
      <c r="DV24">
        <f ca="1" t="shared" si="31"/>
        <v>0.4017424965915688</v>
      </c>
      <c r="DW24">
        <f t="shared" si="94"/>
        <v>25</v>
      </c>
      <c r="DX24">
        <f>LOOKUP(DW24,'Population Data'!$B$2:$B$43,'Population Data'!$D$2:$D$43)</f>
        <v>2.73</v>
      </c>
      <c r="DZ24">
        <f ca="1" t="shared" si="32"/>
        <v>0.8727873988489642</v>
      </c>
      <c r="EA24">
        <f t="shared" si="95"/>
        <v>7</v>
      </c>
      <c r="EB24">
        <f>LOOKUP(EA24,'Population Data'!$B$2:$B$43,'Population Data'!$D$2:$D$43)</f>
        <v>5.22</v>
      </c>
      <c r="ED24">
        <f ca="1" t="shared" si="33"/>
        <v>0.5864939510830012</v>
      </c>
      <c r="EE24">
        <f t="shared" si="96"/>
        <v>13</v>
      </c>
      <c r="EF24">
        <f>LOOKUP(EE24,'Population Data'!$B$2:$B$43,'Population Data'!$D$2:$D$43)</f>
        <v>3.95</v>
      </c>
      <c r="EH24">
        <f ca="1" t="shared" si="34"/>
        <v>0.6253167722396513</v>
      </c>
      <c r="EI24">
        <f t="shared" si="97"/>
        <v>14</v>
      </c>
      <c r="EJ24">
        <f>LOOKUP(EI24,'Population Data'!$B$2:$B$43,'Population Data'!$D$2:$D$43)</f>
        <v>3.9</v>
      </c>
      <c r="EL24">
        <f ca="1" t="shared" si="35"/>
        <v>0.3592284285394538</v>
      </c>
      <c r="EM24">
        <f t="shared" si="98"/>
        <v>26</v>
      </c>
      <c r="EN24">
        <f>LOOKUP(EM24,'Population Data'!$B$2:$B$43,'Population Data'!$D$2:$D$43)</f>
        <v>3.15</v>
      </c>
      <c r="EP24">
        <f ca="1" t="shared" si="36"/>
        <v>0.07727791149602925</v>
      </c>
      <c r="EQ24">
        <f t="shared" si="99"/>
        <v>37</v>
      </c>
      <c r="ER24">
        <f>LOOKUP(EQ24,'Population Data'!$B$2:$B$43,'Population Data'!$D$2:$D$43)</f>
        <v>2.54</v>
      </c>
      <c r="ET24">
        <f ca="1" t="shared" si="37"/>
        <v>0.9978926655453755</v>
      </c>
      <c r="EU24">
        <f t="shared" si="100"/>
        <v>1</v>
      </c>
      <c r="EV24">
        <f>LOOKUP(EU24,'Population Data'!$B$2:$B$43,'Population Data'!$D$2:$D$43)</f>
        <v>13.2</v>
      </c>
      <c r="EX24">
        <f ca="1" t="shared" si="38"/>
        <v>0.7743911665814703</v>
      </c>
      <c r="EY24">
        <f t="shared" si="101"/>
        <v>10</v>
      </c>
      <c r="EZ24">
        <f>LOOKUP(EY24,'Population Data'!$B$2:$B$43,'Population Data'!$D$2:$D$43)</f>
        <v>3.73</v>
      </c>
      <c r="FB24">
        <f ca="1" t="shared" si="39"/>
        <v>0.737125509652436</v>
      </c>
      <c r="FC24">
        <f t="shared" si="102"/>
        <v>17</v>
      </c>
      <c r="FD24">
        <f>LOOKUP(FC24,'Population Data'!$B$2:$B$43,'Population Data'!$D$2:$D$43)</f>
        <v>4.8</v>
      </c>
      <c r="FF24">
        <f ca="1" t="shared" si="40"/>
        <v>0.43333513151001446</v>
      </c>
      <c r="FG24">
        <f t="shared" si="103"/>
        <v>27</v>
      </c>
      <c r="FH24">
        <f>LOOKUP(FG24,'Population Data'!$B$2:$B$43,'Population Data'!$D$2:$D$43)</f>
        <v>2.42</v>
      </c>
      <c r="FJ24">
        <f ca="1" t="shared" si="41"/>
        <v>0.1473260415915153</v>
      </c>
      <c r="FK24">
        <f t="shared" si="104"/>
        <v>34</v>
      </c>
      <c r="FL24">
        <f>LOOKUP(FK24,'Population Data'!$B$2:$B$43,'Population Data'!$D$2:$D$43)</f>
        <v>2.6</v>
      </c>
      <c r="FN24">
        <f ca="1" t="shared" si="42"/>
        <v>0.13949908299055092</v>
      </c>
      <c r="FO24">
        <f t="shared" si="105"/>
        <v>34</v>
      </c>
      <c r="FP24">
        <f>LOOKUP(FO24,'Population Data'!$B$2:$B$43,'Population Data'!$D$2:$D$43)</f>
        <v>2.6</v>
      </c>
      <c r="FR24">
        <f ca="1" t="shared" si="43"/>
        <v>0.771804331752671</v>
      </c>
      <c r="FS24">
        <f t="shared" si="106"/>
        <v>12</v>
      </c>
      <c r="FT24">
        <f>LOOKUP(FS24,'Population Data'!$B$2:$B$43,'Population Data'!$D$2:$D$43)</f>
        <v>3.49</v>
      </c>
      <c r="FV24">
        <f ca="1" t="shared" si="44"/>
        <v>0.7151290736599866</v>
      </c>
      <c r="FW24">
        <f t="shared" si="107"/>
        <v>15</v>
      </c>
      <c r="FX24">
        <f>LOOKUP(FW24,'Population Data'!$B$2:$B$43,'Population Data'!$D$2:$D$43)</f>
        <v>4.35</v>
      </c>
      <c r="FZ24">
        <f ca="1" t="shared" si="45"/>
        <v>0.5172549352586969</v>
      </c>
      <c r="GA24">
        <f t="shared" si="108"/>
        <v>18</v>
      </c>
      <c r="GB24">
        <f>LOOKUP(GA24,'Population Data'!$B$2:$B$43,'Population Data'!$D$2:$D$43)</f>
        <v>4.36</v>
      </c>
      <c r="GD24">
        <f ca="1" t="shared" si="46"/>
        <v>0.25993156243683546</v>
      </c>
      <c r="GE24">
        <f t="shared" si="109"/>
        <v>36</v>
      </c>
      <c r="GF24">
        <f>LOOKUP(GE24,'Population Data'!$B$2:$B$43,'Population Data'!$D$2:$D$43)</f>
        <v>2.38</v>
      </c>
      <c r="GH24">
        <f ca="1" t="shared" si="47"/>
        <v>0.8840848764046975</v>
      </c>
      <c r="GI24">
        <f t="shared" si="110"/>
        <v>10</v>
      </c>
      <c r="GJ24">
        <f>LOOKUP(GI24,'Population Data'!$B$2:$B$43,'Population Data'!$D$2:$D$43)</f>
        <v>3.73</v>
      </c>
      <c r="GL24">
        <f ca="1" t="shared" si="48"/>
        <v>0.863503693357756</v>
      </c>
      <c r="GM24">
        <f t="shared" si="111"/>
        <v>8</v>
      </c>
      <c r="GN24">
        <f>LOOKUP(GM24,'Population Data'!$B$2:$B$43,'Population Data'!$D$2:$D$43)</f>
        <v>3.22</v>
      </c>
      <c r="GP24">
        <f ca="1" t="shared" si="49"/>
        <v>0.7628841167479679</v>
      </c>
      <c r="GQ24">
        <f t="shared" si="112"/>
        <v>11</v>
      </c>
      <c r="GR24">
        <f>LOOKUP(GQ24,'Population Data'!$B$2:$B$43,'Population Data'!$D$2:$D$43)</f>
        <v>3.24</v>
      </c>
      <c r="GT24">
        <f ca="1" t="shared" si="50"/>
        <v>0.5751909803804908</v>
      </c>
      <c r="GU24">
        <f t="shared" si="113"/>
        <v>16</v>
      </c>
      <c r="GV24">
        <f>LOOKUP(GU24,'Population Data'!$B$2:$B$43,'Population Data'!$D$2:$D$43)</f>
        <v>3.97</v>
      </c>
      <c r="GX24">
        <f ca="1" t="shared" si="51"/>
        <v>0.9823173646143468</v>
      </c>
      <c r="GY24">
        <f t="shared" si="114"/>
        <v>1</v>
      </c>
      <c r="GZ24">
        <f>LOOKUP(GY24,'Population Data'!$B$2:$B$43,'Population Data'!$D$2:$D$43)</f>
        <v>13.2</v>
      </c>
      <c r="HB24">
        <f ca="1" t="shared" si="52"/>
        <v>0.41464128983942905</v>
      </c>
      <c r="HC24">
        <f t="shared" si="115"/>
        <v>26</v>
      </c>
      <c r="HD24">
        <f>LOOKUP(HC24,'Population Data'!$B$2:$B$43,'Population Data'!$D$2:$D$43)</f>
        <v>3.15</v>
      </c>
      <c r="HF24">
        <f ca="1" t="shared" si="53"/>
        <v>0.5867256516221852</v>
      </c>
      <c r="HG24">
        <f t="shared" si="116"/>
        <v>21</v>
      </c>
      <c r="HH24">
        <f>LOOKUP(HG24,'Population Data'!$B$2:$B$43,'Population Data'!$D$2:$D$43)</f>
        <v>4.41</v>
      </c>
      <c r="HJ24">
        <f ca="1" t="shared" si="54"/>
        <v>0.053082520718521264</v>
      </c>
      <c r="HK24">
        <f t="shared" si="117"/>
        <v>40</v>
      </c>
      <c r="HL24">
        <f>LOOKUP(HK24,'Population Data'!$B$2:$B$43,'Population Data'!$D$2:$D$43)</f>
        <v>2.54</v>
      </c>
      <c r="HN24">
        <f ca="1" t="shared" si="55"/>
        <v>0.8764010961101019</v>
      </c>
      <c r="HO24">
        <f t="shared" si="118"/>
        <v>6</v>
      </c>
      <c r="HP24">
        <f>LOOKUP(HO24,'Population Data'!$B$2:$B$43,'Population Data'!$D$2:$D$43)</f>
        <v>7.64</v>
      </c>
      <c r="HR24">
        <f ca="1" t="shared" si="56"/>
        <v>0.24852191143035007</v>
      </c>
      <c r="HS24">
        <f t="shared" si="119"/>
        <v>33</v>
      </c>
      <c r="HT24">
        <f>LOOKUP(HS24,'Population Data'!$B$2:$B$43,'Population Data'!$D$2:$D$43)</f>
        <v>2.15</v>
      </c>
      <c r="HV24">
        <f ca="1" t="shared" si="57"/>
        <v>0.9138854705165695</v>
      </c>
      <c r="HW24">
        <f t="shared" si="120"/>
        <v>2</v>
      </c>
      <c r="HX24">
        <f>LOOKUP(HW24,'Population Data'!$B$2:$B$43,'Population Data'!$D$2:$D$43)</f>
        <v>10.31</v>
      </c>
      <c r="HZ24">
        <f ca="1" t="shared" si="58"/>
        <v>0.9226745836537824</v>
      </c>
      <c r="IA24">
        <f t="shared" si="121"/>
        <v>2</v>
      </c>
      <c r="IB24">
        <f>LOOKUP(IA24,'Population Data'!$B$2:$B$43,'Population Data'!$D$2:$D$43)</f>
        <v>10.31</v>
      </c>
      <c r="ID24">
        <f ca="1" t="shared" si="59"/>
        <v>0.10998944594564053</v>
      </c>
      <c r="IE24">
        <f t="shared" si="122"/>
        <v>38</v>
      </c>
      <c r="IF24">
        <f>LOOKUP(IE24,'Population Data'!$B$2:$B$43,'Population Data'!$D$2:$D$43)</f>
        <v>2.32</v>
      </c>
      <c r="IH24">
        <f ca="1" t="shared" si="60"/>
        <v>0.417539996474919</v>
      </c>
      <c r="II24">
        <f t="shared" si="123"/>
        <v>23</v>
      </c>
      <c r="IJ24">
        <f>LOOKUP(II24,'Population Data'!$B$2:$B$43,'Population Data'!$D$2:$D$43)</f>
        <v>2.66</v>
      </c>
      <c r="IL24">
        <f ca="1" t="shared" si="61"/>
        <v>0.1479900035341506</v>
      </c>
      <c r="IM24">
        <f t="shared" si="124"/>
        <v>31</v>
      </c>
      <c r="IN24">
        <f>LOOKUP(IM24,'Population Data'!$B$2:$B$43,'Population Data'!$D$2:$D$43)</f>
        <v>2.54</v>
      </c>
      <c r="IP24">
        <f ca="1" t="shared" si="62"/>
        <v>0.32113821643663965</v>
      </c>
      <c r="IQ24">
        <f t="shared" si="125"/>
        <v>26</v>
      </c>
      <c r="IR24">
        <f>LOOKUP(IQ24,'Population Data'!$B$2:$B$43,'Population Data'!$D$2:$D$43)</f>
        <v>3.15</v>
      </c>
    </row>
    <row r="25" spans="1:252" ht="15.75">
      <c r="A25">
        <v>24</v>
      </c>
      <c r="B25">
        <f ca="1" t="shared" si="0"/>
        <v>0.5259469426329498</v>
      </c>
      <c r="C25">
        <f t="shared" si="63"/>
        <v>26</v>
      </c>
      <c r="D25">
        <f>LOOKUP(C25,'Population Data'!$B$2:$B$43,'Population Data'!$D$2:$D$43)</f>
        <v>3.15</v>
      </c>
      <c r="F25">
        <f ca="1" t="shared" si="1"/>
        <v>0.39223828404262473</v>
      </c>
      <c r="G25">
        <f t="shared" si="64"/>
        <v>22</v>
      </c>
      <c r="H25">
        <f>LOOKUP(G25,'Population Data'!$B$2:$B$43,'Population Data'!$D$2:$D$43)</f>
        <v>2.42</v>
      </c>
      <c r="J25">
        <f ca="1" t="shared" si="2"/>
        <v>0.5879309943556008</v>
      </c>
      <c r="K25">
        <f t="shared" si="65"/>
        <v>18</v>
      </c>
      <c r="L25">
        <f>LOOKUP(K25,'Population Data'!$B$2:$B$43,'Population Data'!$D$2:$D$43)</f>
        <v>4.36</v>
      </c>
      <c r="N25">
        <f ca="1" t="shared" si="3"/>
        <v>0.8710885459872263</v>
      </c>
      <c r="O25">
        <f t="shared" si="66"/>
        <v>8</v>
      </c>
      <c r="P25">
        <f>LOOKUP(O25,'Population Data'!$B$2:$B$43,'Population Data'!$D$2:$D$43)</f>
        <v>3.22</v>
      </c>
      <c r="R25">
        <f ca="1" t="shared" si="4"/>
        <v>0.20593634195628419</v>
      </c>
      <c r="S25">
        <f t="shared" si="67"/>
        <v>36</v>
      </c>
      <c r="T25">
        <f>LOOKUP(S25,'Population Data'!$B$2:$B$43,'Population Data'!$D$2:$D$43)</f>
        <v>2.38</v>
      </c>
      <c r="V25">
        <f ca="1" t="shared" si="5"/>
        <v>0.6642929327981433</v>
      </c>
      <c r="W25">
        <f t="shared" si="68"/>
        <v>14</v>
      </c>
      <c r="X25">
        <f>LOOKUP(W25,'Population Data'!$B$2:$B$43,'Population Data'!$D$2:$D$43)</f>
        <v>3.9</v>
      </c>
      <c r="Z25">
        <f ca="1" t="shared" si="6"/>
        <v>0.1498570225519632</v>
      </c>
      <c r="AA25">
        <f t="shared" si="69"/>
        <v>35</v>
      </c>
      <c r="AB25">
        <f>LOOKUP(AA25,'Population Data'!$B$2:$B$43,'Population Data'!$D$2:$D$43)</f>
        <v>2.31</v>
      </c>
      <c r="AD25">
        <f ca="1" t="shared" si="7"/>
        <v>0.5674579676878554</v>
      </c>
      <c r="AE25">
        <f t="shared" si="70"/>
        <v>20</v>
      </c>
      <c r="AF25">
        <f>LOOKUP(AE25,'Population Data'!$B$2:$B$43,'Population Data'!$D$2:$D$43)</f>
        <v>3.99</v>
      </c>
      <c r="AH25">
        <f ca="1" t="shared" si="8"/>
        <v>0.17496095661711009</v>
      </c>
      <c r="AI25">
        <f t="shared" si="71"/>
        <v>30</v>
      </c>
      <c r="AJ25">
        <f>LOOKUP(AI25,'Population Data'!$B$2:$B$43,'Population Data'!$D$2:$D$43)</f>
        <v>2.1</v>
      </c>
      <c r="AL25">
        <f ca="1" t="shared" si="9"/>
        <v>0.7712306711214919</v>
      </c>
      <c r="AM25">
        <f t="shared" si="72"/>
        <v>12</v>
      </c>
      <c r="AN25">
        <f>LOOKUP(AM25,'Population Data'!$B$2:$B$43,'Population Data'!$D$2:$D$43)</f>
        <v>3.49</v>
      </c>
      <c r="AP25">
        <f ca="1" t="shared" si="10"/>
        <v>0.45140399895019023</v>
      </c>
      <c r="AQ25">
        <f t="shared" si="73"/>
        <v>23</v>
      </c>
      <c r="AR25">
        <f>LOOKUP(AQ25,'Population Data'!$B$2:$B$43,'Population Data'!$D$2:$D$43)</f>
        <v>2.66</v>
      </c>
      <c r="AT25">
        <f ca="1" t="shared" si="11"/>
        <v>0.17479955860524266</v>
      </c>
      <c r="AU25">
        <f t="shared" si="74"/>
        <v>36</v>
      </c>
      <c r="AV25">
        <f>LOOKUP(AU25,'Population Data'!$B$2:$B$43,'Population Data'!$D$2:$D$43)</f>
        <v>2.38</v>
      </c>
      <c r="AX25">
        <f ca="1" t="shared" si="12"/>
        <v>0.16425082477157193</v>
      </c>
      <c r="AY25">
        <f t="shared" si="75"/>
        <v>37</v>
      </c>
      <c r="AZ25">
        <f>LOOKUP(AY25,'Population Data'!$B$2:$B$43,'Population Data'!$D$2:$D$43)</f>
        <v>2.54</v>
      </c>
      <c r="BB25">
        <f ca="1" t="shared" si="13"/>
        <v>0.9309179022365736</v>
      </c>
      <c r="BC25">
        <f t="shared" si="76"/>
        <v>2</v>
      </c>
      <c r="BD25">
        <f>LOOKUP(BC25,'Population Data'!$B$2:$B$43,'Population Data'!$D$2:$D$43)</f>
        <v>10.31</v>
      </c>
      <c r="BF25">
        <f ca="1" t="shared" si="14"/>
        <v>0.5843552828380584</v>
      </c>
      <c r="BG25">
        <f t="shared" si="77"/>
        <v>18</v>
      </c>
      <c r="BH25">
        <f>LOOKUP(BG25,'Population Data'!$B$2:$B$43,'Population Data'!$D$2:$D$43)</f>
        <v>4.36</v>
      </c>
      <c r="BJ25">
        <f ca="1" t="shared" si="15"/>
        <v>0.8824300960005335</v>
      </c>
      <c r="BK25">
        <f t="shared" si="78"/>
        <v>4</v>
      </c>
      <c r="BL25">
        <f>LOOKUP(BK25,'Population Data'!$B$2:$B$43,'Population Data'!$D$2:$D$43)</f>
        <v>11.6</v>
      </c>
      <c r="BN25">
        <f ca="1" t="shared" si="16"/>
        <v>0.847445276261968</v>
      </c>
      <c r="BO25">
        <f t="shared" si="79"/>
        <v>7</v>
      </c>
      <c r="BP25">
        <f>LOOKUP(BO25,'Population Data'!$B$2:$B$43,'Population Data'!$D$2:$D$43)</f>
        <v>5.22</v>
      </c>
      <c r="BR25">
        <f ca="1" t="shared" si="17"/>
        <v>0.48064795079842304</v>
      </c>
      <c r="BS25">
        <f t="shared" si="80"/>
        <v>18</v>
      </c>
      <c r="BT25">
        <f>LOOKUP(BS25,'Population Data'!$B$2:$B$43,'Population Data'!$D$2:$D$43)</f>
        <v>4.36</v>
      </c>
      <c r="BV25">
        <f ca="1" t="shared" si="18"/>
        <v>0.5424510239965584</v>
      </c>
      <c r="BW25">
        <f t="shared" si="81"/>
        <v>19</v>
      </c>
      <c r="BX25">
        <f>LOOKUP(BW25,'Population Data'!$B$2:$B$43,'Population Data'!$D$2:$D$43)</f>
        <v>3.93</v>
      </c>
      <c r="BZ25">
        <f ca="1" t="shared" si="19"/>
        <v>0.3070607753453002</v>
      </c>
      <c r="CA25">
        <f t="shared" si="82"/>
        <v>26</v>
      </c>
      <c r="CB25">
        <f>LOOKUP(CA25,'Population Data'!$B$2:$B$43,'Population Data'!$D$2:$D$43)</f>
        <v>3.15</v>
      </c>
      <c r="CD25">
        <f ca="1" t="shared" si="20"/>
        <v>0.6946707757875679</v>
      </c>
      <c r="CE25">
        <f t="shared" si="83"/>
        <v>14</v>
      </c>
      <c r="CF25">
        <f>LOOKUP(CE25,'Population Data'!$B$2:$B$43,'Population Data'!$D$2:$D$43)</f>
        <v>3.9</v>
      </c>
      <c r="CH25">
        <f ca="1" t="shared" si="21"/>
        <v>0.03810077815734669</v>
      </c>
      <c r="CI25">
        <f t="shared" si="84"/>
        <v>38</v>
      </c>
      <c r="CJ25">
        <f>LOOKUP(CI25,'Population Data'!$B$2:$B$43,'Population Data'!$D$2:$D$43)</f>
        <v>2.32</v>
      </c>
      <c r="CL25">
        <f ca="1" t="shared" si="22"/>
        <v>0.34211289015218527</v>
      </c>
      <c r="CM25">
        <f t="shared" si="85"/>
        <v>20</v>
      </c>
      <c r="CN25">
        <f>LOOKUP(CM25,'Population Data'!$B$2:$B$43,'Population Data'!$D$2:$D$43)</f>
        <v>3.99</v>
      </c>
      <c r="CP25">
        <f ca="1" t="shared" si="23"/>
        <v>0.6247709437687988</v>
      </c>
      <c r="CQ25">
        <f t="shared" si="86"/>
        <v>16</v>
      </c>
      <c r="CR25">
        <f>LOOKUP(CQ25,'Population Data'!$B$2:$B$43,'Population Data'!$D$2:$D$43)</f>
        <v>3.97</v>
      </c>
      <c r="CT25">
        <f ca="1" t="shared" si="24"/>
        <v>0.15791974873736336</v>
      </c>
      <c r="CU25">
        <f t="shared" si="87"/>
        <v>40</v>
      </c>
      <c r="CV25">
        <f>LOOKUP(CU25,'Population Data'!$B$2:$B$43,'Population Data'!$D$2:$D$43)</f>
        <v>2.54</v>
      </c>
      <c r="CX25">
        <f ca="1" t="shared" si="25"/>
        <v>0.739517429922048</v>
      </c>
      <c r="CY25">
        <f t="shared" si="88"/>
        <v>11</v>
      </c>
      <c r="CZ25">
        <f>LOOKUP(CY25,'Population Data'!$B$2:$B$43,'Population Data'!$D$2:$D$43)</f>
        <v>3.24</v>
      </c>
      <c r="DB25">
        <f ca="1" t="shared" si="26"/>
        <v>0.5883105173475768</v>
      </c>
      <c r="DC25">
        <f t="shared" si="89"/>
        <v>19</v>
      </c>
      <c r="DD25">
        <f>LOOKUP(DC25,'Population Data'!$B$2:$B$43,'Population Data'!$D$2:$D$43)</f>
        <v>3.93</v>
      </c>
      <c r="DF25">
        <f ca="1" t="shared" si="27"/>
        <v>0.9238880913896154</v>
      </c>
      <c r="DG25">
        <f t="shared" si="90"/>
        <v>4</v>
      </c>
      <c r="DH25">
        <f>LOOKUP(DG25,'Population Data'!$B$2:$B$43,'Population Data'!$D$2:$D$43)</f>
        <v>11.6</v>
      </c>
      <c r="DJ25">
        <f ca="1" t="shared" si="28"/>
        <v>0.38764831026769375</v>
      </c>
      <c r="DK25">
        <f t="shared" si="91"/>
        <v>27</v>
      </c>
      <c r="DL25">
        <f>LOOKUP(DK25,'Population Data'!$B$2:$B$43,'Population Data'!$D$2:$D$43)</f>
        <v>2.42</v>
      </c>
      <c r="DN25">
        <f ca="1" t="shared" si="29"/>
        <v>0.8117290051206866</v>
      </c>
      <c r="DO25">
        <f t="shared" si="92"/>
        <v>9</v>
      </c>
      <c r="DP25">
        <f>LOOKUP(DO25,'Population Data'!$B$2:$B$43,'Population Data'!$D$2:$D$43)</f>
        <v>4.03</v>
      </c>
      <c r="DR25">
        <f ca="1" t="shared" si="30"/>
        <v>0.13556126314384165</v>
      </c>
      <c r="DS25">
        <f t="shared" si="93"/>
        <v>40</v>
      </c>
      <c r="DT25">
        <f>LOOKUP(DS25,'Population Data'!$B$2:$B$43,'Population Data'!$D$2:$D$43)</f>
        <v>2.54</v>
      </c>
      <c r="DV25">
        <f ca="1" t="shared" si="31"/>
        <v>0.028616713052511122</v>
      </c>
      <c r="DW25">
        <f t="shared" si="94"/>
        <v>42</v>
      </c>
      <c r="DX25">
        <f>LOOKUP(DW25,'Population Data'!$B$2:$B$43,'Population Data'!$D$2:$D$43)</f>
        <v>2.25</v>
      </c>
      <c r="DZ25">
        <f ca="1" t="shared" si="32"/>
        <v>0.9632544629160491</v>
      </c>
      <c r="EA25">
        <f t="shared" si="95"/>
        <v>5</v>
      </c>
      <c r="EB25">
        <f>LOOKUP(EA25,'Population Data'!$B$2:$B$43,'Population Data'!$D$2:$D$43)</f>
        <v>13.2</v>
      </c>
      <c r="ED25">
        <f ca="1" t="shared" si="33"/>
        <v>0.41077970714650525</v>
      </c>
      <c r="EE25">
        <f t="shared" si="96"/>
        <v>24</v>
      </c>
      <c r="EF25">
        <f>LOOKUP(EE25,'Population Data'!$B$2:$B$43,'Population Data'!$D$2:$D$43)</f>
        <v>1.93</v>
      </c>
      <c r="EH25">
        <f ca="1" t="shared" si="34"/>
        <v>0.9069218998658433</v>
      </c>
      <c r="EI25">
        <f t="shared" si="97"/>
        <v>6</v>
      </c>
      <c r="EJ25">
        <f>LOOKUP(EI25,'Population Data'!$B$2:$B$43,'Population Data'!$D$2:$D$43)</f>
        <v>7.64</v>
      </c>
      <c r="EL25">
        <f ca="1" t="shared" si="35"/>
        <v>0.736475238737147</v>
      </c>
      <c r="EM25">
        <f t="shared" si="98"/>
        <v>11</v>
      </c>
      <c r="EN25">
        <f>LOOKUP(EM25,'Population Data'!$B$2:$B$43,'Population Data'!$D$2:$D$43)</f>
        <v>3.24</v>
      </c>
      <c r="EP25">
        <f ca="1" t="shared" si="36"/>
        <v>0.575198107392752</v>
      </c>
      <c r="EQ25">
        <f t="shared" si="99"/>
        <v>15</v>
      </c>
      <c r="ER25">
        <f>LOOKUP(EQ25,'Population Data'!$B$2:$B$43,'Population Data'!$D$2:$D$43)</f>
        <v>4.35</v>
      </c>
      <c r="ET25">
        <f ca="1" t="shared" si="37"/>
        <v>0.8651317162847878</v>
      </c>
      <c r="EU25">
        <f t="shared" si="100"/>
        <v>5</v>
      </c>
      <c r="EV25">
        <f>LOOKUP(EU25,'Population Data'!$B$2:$B$43,'Population Data'!$D$2:$D$43)</f>
        <v>13.2</v>
      </c>
      <c r="EX25">
        <f ca="1" t="shared" si="38"/>
        <v>0.7465797714333596</v>
      </c>
      <c r="EY25">
        <f t="shared" si="101"/>
        <v>13</v>
      </c>
      <c r="EZ25">
        <f>LOOKUP(EY25,'Population Data'!$B$2:$B$43,'Population Data'!$D$2:$D$43)</f>
        <v>3.95</v>
      </c>
      <c r="FB25">
        <f ca="1" t="shared" si="39"/>
        <v>0.5985467716331163</v>
      </c>
      <c r="FC25">
        <f t="shared" si="102"/>
        <v>25</v>
      </c>
      <c r="FD25">
        <f>LOOKUP(FC25,'Population Data'!$B$2:$B$43,'Population Data'!$D$2:$D$43)</f>
        <v>2.73</v>
      </c>
      <c r="FF25">
        <f ca="1" t="shared" si="40"/>
        <v>0.4813637056721083</v>
      </c>
      <c r="FG25">
        <f t="shared" si="103"/>
        <v>25</v>
      </c>
      <c r="FH25">
        <f>LOOKUP(FG25,'Population Data'!$B$2:$B$43,'Population Data'!$D$2:$D$43)</f>
        <v>2.73</v>
      </c>
      <c r="FJ25">
        <f ca="1" t="shared" si="41"/>
        <v>0.73189584583178</v>
      </c>
      <c r="FK25">
        <f t="shared" si="104"/>
        <v>12</v>
      </c>
      <c r="FL25">
        <f>LOOKUP(FK25,'Population Data'!$B$2:$B$43,'Population Data'!$D$2:$D$43)</f>
        <v>3.49</v>
      </c>
      <c r="FN25">
        <f ca="1" t="shared" si="42"/>
        <v>0.7940069129655185</v>
      </c>
      <c r="FO25">
        <f t="shared" si="105"/>
        <v>13</v>
      </c>
      <c r="FP25">
        <f>LOOKUP(FO25,'Population Data'!$B$2:$B$43,'Population Data'!$D$2:$D$43)</f>
        <v>3.95</v>
      </c>
      <c r="FR25">
        <f ca="1" t="shared" si="43"/>
        <v>0.42019453717001676</v>
      </c>
      <c r="FS25">
        <f t="shared" si="106"/>
        <v>26</v>
      </c>
      <c r="FT25">
        <f>LOOKUP(FS25,'Population Data'!$B$2:$B$43,'Population Data'!$D$2:$D$43)</f>
        <v>3.15</v>
      </c>
      <c r="FV25">
        <f ca="1" t="shared" si="44"/>
        <v>0.7525535386026053</v>
      </c>
      <c r="FW25">
        <f t="shared" si="107"/>
        <v>11</v>
      </c>
      <c r="FX25">
        <f>LOOKUP(FW25,'Population Data'!$B$2:$B$43,'Population Data'!$D$2:$D$43)</f>
        <v>3.24</v>
      </c>
      <c r="FZ25">
        <f ca="1" t="shared" si="45"/>
        <v>0.5877608821853104</v>
      </c>
      <c r="GA25">
        <f t="shared" si="108"/>
        <v>12</v>
      </c>
      <c r="GB25">
        <f>LOOKUP(GA25,'Population Data'!$B$2:$B$43,'Population Data'!$D$2:$D$43)</f>
        <v>3.49</v>
      </c>
      <c r="GD25">
        <f ca="1" t="shared" si="46"/>
        <v>0.549355456659747</v>
      </c>
      <c r="GE25">
        <f t="shared" si="109"/>
        <v>25</v>
      </c>
      <c r="GF25">
        <f>LOOKUP(GE25,'Population Data'!$B$2:$B$43,'Population Data'!$D$2:$D$43)</f>
        <v>2.73</v>
      </c>
      <c r="GH25">
        <f ca="1" t="shared" si="47"/>
        <v>0.3619672983993505</v>
      </c>
      <c r="GI25">
        <f t="shared" si="110"/>
        <v>28</v>
      </c>
      <c r="GJ25">
        <f>LOOKUP(GI25,'Population Data'!$B$2:$B$43,'Population Data'!$D$2:$D$43)</f>
        <v>2.26</v>
      </c>
      <c r="GL25">
        <f ca="1" t="shared" si="48"/>
        <v>0.7555618790457865</v>
      </c>
      <c r="GM25">
        <f t="shared" si="111"/>
        <v>12</v>
      </c>
      <c r="GN25">
        <f>LOOKUP(GM25,'Population Data'!$B$2:$B$43,'Population Data'!$D$2:$D$43)</f>
        <v>3.49</v>
      </c>
      <c r="GP25">
        <f ca="1" t="shared" si="49"/>
        <v>0.4787625510243957</v>
      </c>
      <c r="GQ25">
        <f t="shared" si="112"/>
        <v>24</v>
      </c>
      <c r="GR25">
        <f>LOOKUP(GQ25,'Population Data'!$B$2:$B$43,'Population Data'!$D$2:$D$43)</f>
        <v>1.93</v>
      </c>
      <c r="GT25">
        <f ca="1" t="shared" si="50"/>
        <v>0.7258903996859245</v>
      </c>
      <c r="GU25">
        <f t="shared" si="113"/>
        <v>9</v>
      </c>
      <c r="GV25">
        <f>LOOKUP(GU25,'Population Data'!$B$2:$B$43,'Population Data'!$D$2:$D$43)</f>
        <v>4.03</v>
      </c>
      <c r="GX25">
        <f ca="1" t="shared" si="51"/>
        <v>0.5009166860546647</v>
      </c>
      <c r="GY25">
        <f t="shared" si="114"/>
        <v>24</v>
      </c>
      <c r="GZ25">
        <f>LOOKUP(GY25,'Population Data'!$B$2:$B$43,'Population Data'!$D$2:$D$43)</f>
        <v>1.93</v>
      </c>
      <c r="HB25">
        <f ca="1" t="shared" si="52"/>
        <v>0.6051849190908735</v>
      </c>
      <c r="HC25">
        <f t="shared" si="115"/>
        <v>19</v>
      </c>
      <c r="HD25">
        <f>LOOKUP(HC25,'Population Data'!$B$2:$B$43,'Population Data'!$D$2:$D$43)</f>
        <v>3.93</v>
      </c>
      <c r="HF25">
        <f ca="1" t="shared" si="53"/>
        <v>0.6182010367791556</v>
      </c>
      <c r="HG25">
        <f t="shared" si="116"/>
        <v>19</v>
      </c>
      <c r="HH25">
        <f>LOOKUP(HG25,'Population Data'!$B$2:$B$43,'Population Data'!$D$2:$D$43)</f>
        <v>3.93</v>
      </c>
      <c r="HJ25">
        <f ca="1" t="shared" si="54"/>
        <v>0.6400720691965888</v>
      </c>
      <c r="HK25">
        <f t="shared" si="117"/>
        <v>16</v>
      </c>
      <c r="HL25">
        <f>LOOKUP(HK25,'Population Data'!$B$2:$B$43,'Population Data'!$D$2:$D$43)</f>
        <v>3.97</v>
      </c>
      <c r="HN25">
        <f ca="1" t="shared" si="55"/>
        <v>0.26586029358256236</v>
      </c>
      <c r="HO25">
        <f t="shared" si="118"/>
        <v>31</v>
      </c>
      <c r="HP25">
        <f>LOOKUP(HO25,'Population Data'!$B$2:$B$43,'Population Data'!$D$2:$D$43)</f>
        <v>2.54</v>
      </c>
      <c r="HR25">
        <f ca="1" t="shared" si="56"/>
        <v>0.536184836134305</v>
      </c>
      <c r="HS25">
        <f t="shared" si="119"/>
        <v>23</v>
      </c>
      <c r="HT25">
        <f>LOOKUP(HS25,'Population Data'!$B$2:$B$43,'Population Data'!$D$2:$D$43)</f>
        <v>2.66</v>
      </c>
      <c r="HV25">
        <f ca="1" t="shared" si="57"/>
        <v>0.6828820570088208</v>
      </c>
      <c r="HW25">
        <f t="shared" si="120"/>
        <v>12</v>
      </c>
      <c r="HX25">
        <f>LOOKUP(HW25,'Population Data'!$B$2:$B$43,'Population Data'!$D$2:$D$43)</f>
        <v>3.49</v>
      </c>
      <c r="HZ25">
        <f ca="1" t="shared" si="58"/>
        <v>0.08829492269858608</v>
      </c>
      <c r="IA25">
        <f t="shared" si="121"/>
        <v>39</v>
      </c>
      <c r="IB25">
        <f>LOOKUP(IA25,'Population Data'!$B$2:$B$43,'Population Data'!$D$2:$D$43)</f>
        <v>2.46</v>
      </c>
      <c r="ID25">
        <f ca="1" t="shared" si="59"/>
        <v>0.2803563308702349</v>
      </c>
      <c r="IE25">
        <f t="shared" si="122"/>
        <v>28</v>
      </c>
      <c r="IF25">
        <f>LOOKUP(IE25,'Population Data'!$B$2:$B$43,'Population Data'!$D$2:$D$43)</f>
        <v>2.26</v>
      </c>
      <c r="IH25">
        <f ca="1" t="shared" si="60"/>
        <v>0.892781826889706</v>
      </c>
      <c r="II25">
        <f t="shared" si="123"/>
        <v>2</v>
      </c>
      <c r="IJ25">
        <f>LOOKUP(II25,'Population Data'!$B$2:$B$43,'Population Data'!$D$2:$D$43)</f>
        <v>10.31</v>
      </c>
      <c r="IL25">
        <f ca="1" t="shared" si="61"/>
        <v>0.8281445816673435</v>
      </c>
      <c r="IM25">
        <f t="shared" si="124"/>
        <v>2</v>
      </c>
      <c r="IN25">
        <f>LOOKUP(IM25,'Population Data'!$B$2:$B$43,'Population Data'!$D$2:$D$43)</f>
        <v>10.31</v>
      </c>
      <c r="IP25">
        <f ca="1" t="shared" si="62"/>
        <v>0.09192663506867604</v>
      </c>
      <c r="IQ25">
        <f t="shared" si="125"/>
        <v>38</v>
      </c>
      <c r="IR25">
        <f>LOOKUP(IQ25,'Population Data'!$B$2:$B$43,'Population Data'!$D$2:$D$43)</f>
        <v>2.32</v>
      </c>
    </row>
    <row r="26" spans="1:252" ht="15.75">
      <c r="A26">
        <v>25</v>
      </c>
      <c r="B26">
        <f ca="1" t="shared" si="0"/>
        <v>0.573290398730484</v>
      </c>
      <c r="C26">
        <f t="shared" si="63"/>
        <v>21</v>
      </c>
      <c r="D26">
        <f>LOOKUP(C26,'Population Data'!$B$2:$B$43,'Population Data'!$D$2:$D$43)</f>
        <v>4.41</v>
      </c>
      <c r="F26">
        <f ca="1" t="shared" si="1"/>
        <v>0.1031888570374545</v>
      </c>
      <c r="G26">
        <f t="shared" si="64"/>
        <v>39</v>
      </c>
      <c r="H26">
        <f>LOOKUP(G26,'Population Data'!$B$2:$B$43,'Population Data'!$D$2:$D$43)</f>
        <v>2.46</v>
      </c>
      <c r="J26">
        <f ca="1" t="shared" si="2"/>
        <v>0.24999656276531557</v>
      </c>
      <c r="K26">
        <f t="shared" si="65"/>
        <v>33</v>
      </c>
      <c r="L26">
        <f>LOOKUP(K26,'Population Data'!$B$2:$B$43,'Population Data'!$D$2:$D$43)</f>
        <v>2.15</v>
      </c>
      <c r="N26">
        <f ca="1" t="shared" si="3"/>
        <v>0.13667651764547428</v>
      </c>
      <c r="O26">
        <f t="shared" si="66"/>
        <v>35</v>
      </c>
      <c r="P26">
        <f>LOOKUP(O26,'Population Data'!$B$2:$B$43,'Population Data'!$D$2:$D$43)</f>
        <v>2.31</v>
      </c>
      <c r="R26">
        <f ca="1" t="shared" si="4"/>
        <v>0.26794665264204276</v>
      </c>
      <c r="S26">
        <f t="shared" si="67"/>
        <v>32</v>
      </c>
      <c r="T26">
        <f>LOOKUP(S26,'Population Data'!$B$2:$B$43,'Population Data'!$D$2:$D$43)</f>
        <v>2.73</v>
      </c>
      <c r="V26">
        <f ca="1" t="shared" si="5"/>
        <v>0.01805245290056101</v>
      </c>
      <c r="W26">
        <f t="shared" si="68"/>
        <v>42</v>
      </c>
      <c r="X26">
        <f>LOOKUP(W26,'Population Data'!$B$2:$B$43,'Population Data'!$D$2:$D$43)</f>
        <v>2.25</v>
      </c>
      <c r="Z26">
        <f ca="1" t="shared" si="6"/>
        <v>0.6357141987231341</v>
      </c>
      <c r="AA26">
        <f t="shared" si="69"/>
        <v>19</v>
      </c>
      <c r="AB26">
        <f>LOOKUP(AA26,'Population Data'!$B$2:$B$43,'Population Data'!$D$2:$D$43)</f>
        <v>3.93</v>
      </c>
      <c r="AD26">
        <f ca="1" t="shared" si="7"/>
        <v>0.729990457167597</v>
      </c>
      <c r="AE26">
        <f t="shared" si="70"/>
        <v>11</v>
      </c>
      <c r="AF26">
        <f>LOOKUP(AE26,'Population Data'!$B$2:$B$43,'Population Data'!$D$2:$D$43)</f>
        <v>3.24</v>
      </c>
      <c r="AH26">
        <f ca="1" t="shared" si="8"/>
        <v>0.44323273676732255</v>
      </c>
      <c r="AI26">
        <f t="shared" si="71"/>
        <v>23</v>
      </c>
      <c r="AJ26">
        <f>LOOKUP(AI26,'Population Data'!$B$2:$B$43,'Population Data'!$D$2:$D$43)</f>
        <v>2.66</v>
      </c>
      <c r="AL26">
        <f ca="1" t="shared" si="9"/>
        <v>0.18511304805809425</v>
      </c>
      <c r="AM26">
        <f t="shared" si="72"/>
        <v>34</v>
      </c>
      <c r="AN26">
        <f>LOOKUP(AM26,'Population Data'!$B$2:$B$43,'Population Data'!$D$2:$D$43)</f>
        <v>2.6</v>
      </c>
      <c r="AP26">
        <f ca="1" t="shared" si="10"/>
        <v>0.3976854973423466</v>
      </c>
      <c r="AQ26">
        <f t="shared" si="73"/>
        <v>27</v>
      </c>
      <c r="AR26">
        <f>LOOKUP(AQ26,'Population Data'!$B$2:$B$43,'Population Data'!$D$2:$D$43)</f>
        <v>2.42</v>
      </c>
      <c r="AT26">
        <f ca="1" t="shared" si="11"/>
        <v>0.08636568900381203</v>
      </c>
      <c r="AU26">
        <f t="shared" si="74"/>
        <v>39</v>
      </c>
      <c r="AV26">
        <f>LOOKUP(AU26,'Population Data'!$B$2:$B$43,'Population Data'!$D$2:$D$43)</f>
        <v>2.46</v>
      </c>
      <c r="AX26">
        <f ca="1" t="shared" si="12"/>
        <v>0.7500982357955023</v>
      </c>
      <c r="AY26">
        <f t="shared" si="75"/>
        <v>5</v>
      </c>
      <c r="AZ26">
        <f>LOOKUP(AY26,'Population Data'!$B$2:$B$43,'Population Data'!$D$2:$D$43)</f>
        <v>13.2</v>
      </c>
      <c r="BB26">
        <f ca="1" t="shared" si="13"/>
        <v>0.03243683028304134</v>
      </c>
      <c r="BC26">
        <f t="shared" si="76"/>
        <v>41</v>
      </c>
      <c r="BD26">
        <f>LOOKUP(BC26,'Population Data'!$B$2:$B$43,'Population Data'!$D$2:$D$43)</f>
        <v>2.06</v>
      </c>
      <c r="BF26">
        <f ca="1" t="shared" si="14"/>
        <v>0.5441499862563248</v>
      </c>
      <c r="BG26">
        <f t="shared" si="77"/>
        <v>23</v>
      </c>
      <c r="BH26">
        <f>LOOKUP(BG26,'Population Data'!$B$2:$B$43,'Population Data'!$D$2:$D$43)</f>
        <v>2.66</v>
      </c>
      <c r="BJ26">
        <f ca="1" t="shared" si="15"/>
        <v>0.6642085998437119</v>
      </c>
      <c r="BK26">
        <f t="shared" si="78"/>
        <v>12</v>
      </c>
      <c r="BL26">
        <f>LOOKUP(BK26,'Population Data'!$B$2:$B$43,'Population Data'!$D$2:$D$43)</f>
        <v>3.49</v>
      </c>
      <c r="BN26">
        <f ca="1" t="shared" si="16"/>
        <v>0.545055466922855</v>
      </c>
      <c r="BO26">
        <f t="shared" si="79"/>
        <v>21</v>
      </c>
      <c r="BP26">
        <f>LOOKUP(BO26,'Population Data'!$B$2:$B$43,'Population Data'!$D$2:$D$43)</f>
        <v>4.41</v>
      </c>
      <c r="BR26">
        <f ca="1" t="shared" si="17"/>
        <v>0.8200273626230035</v>
      </c>
      <c r="BS26">
        <f t="shared" si="80"/>
        <v>4</v>
      </c>
      <c r="BT26">
        <f>LOOKUP(BS26,'Population Data'!$B$2:$B$43,'Population Data'!$D$2:$D$43)</f>
        <v>11.6</v>
      </c>
      <c r="BV26">
        <f ca="1" t="shared" si="18"/>
        <v>0.18794147571495168</v>
      </c>
      <c r="BW26">
        <f t="shared" si="81"/>
        <v>34</v>
      </c>
      <c r="BX26">
        <f>LOOKUP(BW26,'Population Data'!$B$2:$B$43,'Population Data'!$D$2:$D$43)</f>
        <v>2.6</v>
      </c>
      <c r="BZ26">
        <f ca="1" t="shared" si="19"/>
        <v>0.9526343546912223</v>
      </c>
      <c r="CA26">
        <f t="shared" si="82"/>
        <v>7</v>
      </c>
      <c r="CB26">
        <f>LOOKUP(CA26,'Population Data'!$B$2:$B$43,'Population Data'!$D$2:$D$43)</f>
        <v>5.22</v>
      </c>
      <c r="CD26">
        <f ca="1" t="shared" si="20"/>
        <v>0.9039675303782715</v>
      </c>
      <c r="CE26">
        <f t="shared" si="83"/>
        <v>3</v>
      </c>
      <c r="CF26">
        <f>LOOKUP(CE26,'Population Data'!$B$2:$B$43,'Population Data'!$D$2:$D$43)</f>
        <v>10.49</v>
      </c>
      <c r="CH26">
        <f ca="1" t="shared" si="21"/>
        <v>0.9551823363716172</v>
      </c>
      <c r="CI26">
        <f t="shared" si="84"/>
        <v>1</v>
      </c>
      <c r="CJ26">
        <f>LOOKUP(CI26,'Population Data'!$B$2:$B$43,'Population Data'!$D$2:$D$43)</f>
        <v>13.2</v>
      </c>
      <c r="CL26">
        <f ca="1" t="shared" si="22"/>
        <v>0.5699537576072911</v>
      </c>
      <c r="CM26">
        <f t="shared" si="85"/>
        <v>14</v>
      </c>
      <c r="CN26">
        <f>LOOKUP(CM26,'Population Data'!$B$2:$B$43,'Population Data'!$D$2:$D$43)</f>
        <v>3.9</v>
      </c>
      <c r="CP26">
        <f ca="1" t="shared" si="23"/>
        <v>0.4838831323692141</v>
      </c>
      <c r="CQ26">
        <f t="shared" si="86"/>
        <v>21</v>
      </c>
      <c r="CR26">
        <f>LOOKUP(CQ26,'Population Data'!$B$2:$B$43,'Population Data'!$D$2:$D$43)</f>
        <v>4.41</v>
      </c>
      <c r="CT26">
        <f ca="1" t="shared" si="24"/>
        <v>0.8429136238789874</v>
      </c>
      <c r="CU26">
        <f t="shared" si="87"/>
        <v>6</v>
      </c>
      <c r="CV26">
        <f>LOOKUP(CU26,'Population Data'!$B$2:$B$43,'Population Data'!$D$2:$D$43)</f>
        <v>7.64</v>
      </c>
      <c r="CX26">
        <f ca="1" t="shared" si="25"/>
        <v>0.28502240220709196</v>
      </c>
      <c r="CY26">
        <f t="shared" si="88"/>
        <v>33</v>
      </c>
      <c r="CZ26">
        <f>LOOKUP(CY26,'Population Data'!$B$2:$B$43,'Population Data'!$D$2:$D$43)</f>
        <v>2.15</v>
      </c>
      <c r="DB26">
        <f ca="1" t="shared" si="26"/>
        <v>0.00800383676166505</v>
      </c>
      <c r="DC26">
        <f t="shared" si="89"/>
        <v>41</v>
      </c>
      <c r="DD26">
        <f>LOOKUP(DC26,'Population Data'!$B$2:$B$43,'Population Data'!$D$2:$D$43)</f>
        <v>2.06</v>
      </c>
      <c r="DF26">
        <f ca="1" t="shared" si="27"/>
        <v>0.5545531901000829</v>
      </c>
      <c r="DG26">
        <f t="shared" si="90"/>
        <v>17</v>
      </c>
      <c r="DH26">
        <f>LOOKUP(DG26,'Population Data'!$B$2:$B$43,'Population Data'!$D$2:$D$43)</f>
        <v>4.8</v>
      </c>
      <c r="DJ26">
        <f ca="1" t="shared" si="28"/>
        <v>0.6709471515860874</v>
      </c>
      <c r="DK26">
        <f t="shared" si="91"/>
        <v>18</v>
      </c>
      <c r="DL26">
        <f>LOOKUP(DK26,'Population Data'!$B$2:$B$43,'Population Data'!$D$2:$D$43)</f>
        <v>4.36</v>
      </c>
      <c r="DN26">
        <f ca="1" t="shared" si="29"/>
        <v>0.5592771540358876</v>
      </c>
      <c r="DO26">
        <f t="shared" si="92"/>
        <v>22</v>
      </c>
      <c r="DP26">
        <f>LOOKUP(DO26,'Population Data'!$B$2:$B$43,'Population Data'!$D$2:$D$43)</f>
        <v>2.42</v>
      </c>
      <c r="DR26">
        <f ca="1" t="shared" si="30"/>
        <v>0.8264668835349873</v>
      </c>
      <c r="DS26">
        <f t="shared" si="93"/>
        <v>8</v>
      </c>
      <c r="DT26">
        <f>LOOKUP(DS26,'Population Data'!$B$2:$B$43,'Population Data'!$D$2:$D$43)</f>
        <v>3.22</v>
      </c>
      <c r="DV26">
        <f ca="1" t="shared" si="31"/>
        <v>0.30341119438911923</v>
      </c>
      <c r="DW26">
        <f t="shared" si="94"/>
        <v>32</v>
      </c>
      <c r="DX26">
        <f>LOOKUP(DW26,'Population Data'!$B$2:$B$43,'Population Data'!$D$2:$D$43)</f>
        <v>2.73</v>
      </c>
      <c r="DZ26">
        <f ca="1" t="shared" si="32"/>
        <v>0.5804968725691</v>
      </c>
      <c r="EA26">
        <f t="shared" si="95"/>
        <v>15</v>
      </c>
      <c r="EB26">
        <f>LOOKUP(EA26,'Population Data'!$B$2:$B$43,'Population Data'!$D$2:$D$43)</f>
        <v>4.35</v>
      </c>
      <c r="ED26">
        <f ca="1" t="shared" si="33"/>
        <v>0.7491761000109924</v>
      </c>
      <c r="EE26">
        <f t="shared" si="96"/>
        <v>9</v>
      </c>
      <c r="EF26">
        <f>LOOKUP(EE26,'Population Data'!$B$2:$B$43,'Population Data'!$D$2:$D$43)</f>
        <v>4.03</v>
      </c>
      <c r="EH26">
        <f ca="1" t="shared" si="34"/>
        <v>0.23420890514949877</v>
      </c>
      <c r="EI26">
        <f t="shared" si="97"/>
        <v>33</v>
      </c>
      <c r="EJ26">
        <f>LOOKUP(EI26,'Population Data'!$B$2:$B$43,'Population Data'!$D$2:$D$43)</f>
        <v>2.15</v>
      </c>
      <c r="EL26">
        <f ca="1" t="shared" si="35"/>
        <v>0.9766902768645201</v>
      </c>
      <c r="EM26">
        <f t="shared" si="98"/>
        <v>1</v>
      </c>
      <c r="EN26">
        <f>LOOKUP(EM26,'Population Data'!$B$2:$B$43,'Population Data'!$D$2:$D$43)</f>
        <v>13.2</v>
      </c>
      <c r="EP26">
        <f ca="1" t="shared" si="36"/>
        <v>0.6098829087925112</v>
      </c>
      <c r="EQ26">
        <f t="shared" si="99"/>
        <v>14</v>
      </c>
      <c r="ER26">
        <f>LOOKUP(EQ26,'Population Data'!$B$2:$B$43,'Population Data'!$D$2:$D$43)</f>
        <v>3.9</v>
      </c>
      <c r="ET26">
        <f ca="1" t="shared" si="37"/>
        <v>0.2644379471937879</v>
      </c>
      <c r="EU26">
        <f t="shared" si="100"/>
        <v>29</v>
      </c>
      <c r="EV26">
        <f>LOOKUP(EU26,'Population Data'!$B$2:$B$43,'Population Data'!$D$2:$D$43)</f>
        <v>2.84</v>
      </c>
      <c r="EX26">
        <f ca="1" t="shared" si="38"/>
        <v>0.3458127639611587</v>
      </c>
      <c r="EY26">
        <f t="shared" si="101"/>
        <v>29</v>
      </c>
      <c r="EZ26">
        <f>LOOKUP(EY26,'Population Data'!$B$2:$B$43,'Population Data'!$D$2:$D$43)</f>
        <v>2.84</v>
      </c>
      <c r="FB26">
        <f ca="1" t="shared" si="39"/>
        <v>0.29882508734426905</v>
      </c>
      <c r="FC26">
        <f t="shared" si="102"/>
        <v>33</v>
      </c>
      <c r="FD26">
        <f>LOOKUP(FC26,'Population Data'!$B$2:$B$43,'Population Data'!$D$2:$D$43)</f>
        <v>2.15</v>
      </c>
      <c r="FF26">
        <f ca="1" t="shared" si="40"/>
        <v>0.8321107209824298</v>
      </c>
      <c r="FG26">
        <f t="shared" si="103"/>
        <v>10</v>
      </c>
      <c r="FH26">
        <f>LOOKUP(FG26,'Population Data'!$B$2:$B$43,'Population Data'!$D$2:$D$43)</f>
        <v>3.73</v>
      </c>
      <c r="FJ26">
        <f ca="1" t="shared" si="41"/>
        <v>0.20069411803827575</v>
      </c>
      <c r="FK26">
        <f t="shared" si="104"/>
        <v>32</v>
      </c>
      <c r="FL26">
        <f>LOOKUP(FK26,'Population Data'!$B$2:$B$43,'Population Data'!$D$2:$D$43)</f>
        <v>2.73</v>
      </c>
      <c r="FN26">
        <f ca="1" t="shared" si="42"/>
        <v>0.9759652052081411</v>
      </c>
      <c r="FO26">
        <f t="shared" si="105"/>
        <v>1</v>
      </c>
      <c r="FP26">
        <f>LOOKUP(FO26,'Population Data'!$B$2:$B$43,'Population Data'!$D$2:$D$43)</f>
        <v>13.2</v>
      </c>
      <c r="FR26">
        <f ca="1" t="shared" si="43"/>
        <v>0.4410932331853683</v>
      </c>
      <c r="FS26">
        <f t="shared" si="106"/>
        <v>23</v>
      </c>
      <c r="FT26">
        <f>LOOKUP(FS26,'Population Data'!$B$2:$B$43,'Population Data'!$D$2:$D$43)</f>
        <v>2.66</v>
      </c>
      <c r="FV26">
        <f ca="1" t="shared" si="44"/>
        <v>0.0010065722668560761</v>
      </c>
      <c r="FW26">
        <f t="shared" si="107"/>
        <v>42</v>
      </c>
      <c r="FX26">
        <f>LOOKUP(FW26,'Population Data'!$B$2:$B$43,'Population Data'!$D$2:$D$43)</f>
        <v>2.25</v>
      </c>
      <c r="FZ26">
        <f ca="1" t="shared" si="45"/>
        <v>0.24616393468183506</v>
      </c>
      <c r="GA26">
        <f t="shared" si="108"/>
        <v>31</v>
      </c>
      <c r="GB26">
        <f>LOOKUP(GA26,'Population Data'!$B$2:$B$43,'Population Data'!$D$2:$D$43)</f>
        <v>2.54</v>
      </c>
      <c r="GD26">
        <f ca="1" t="shared" si="46"/>
        <v>0.9048248461697697</v>
      </c>
      <c r="GE26">
        <f t="shared" si="109"/>
        <v>4</v>
      </c>
      <c r="GF26">
        <f>LOOKUP(GE26,'Population Data'!$B$2:$B$43,'Population Data'!$D$2:$D$43)</f>
        <v>11.6</v>
      </c>
      <c r="GH26">
        <f ca="1" t="shared" si="47"/>
        <v>0.9800717379675621</v>
      </c>
      <c r="GI26">
        <f t="shared" si="110"/>
        <v>1</v>
      </c>
      <c r="GJ26">
        <f>LOOKUP(GI26,'Population Data'!$B$2:$B$43,'Population Data'!$D$2:$D$43)</f>
        <v>13.2</v>
      </c>
      <c r="GL26">
        <f ca="1" t="shared" si="48"/>
        <v>0.4358762472446901</v>
      </c>
      <c r="GM26">
        <f t="shared" si="111"/>
        <v>27</v>
      </c>
      <c r="GN26">
        <f>LOOKUP(GM26,'Population Data'!$B$2:$B$43,'Population Data'!$D$2:$D$43)</f>
        <v>2.42</v>
      </c>
      <c r="GP26">
        <f ca="1" t="shared" si="49"/>
        <v>0.4456919620710842</v>
      </c>
      <c r="GQ26">
        <f t="shared" si="112"/>
        <v>26</v>
      </c>
      <c r="GR26">
        <f>LOOKUP(GQ26,'Population Data'!$B$2:$B$43,'Population Data'!$D$2:$D$43)</f>
        <v>3.15</v>
      </c>
      <c r="GT26">
        <f ca="1" t="shared" si="50"/>
        <v>0.9284268550791237</v>
      </c>
      <c r="GU26">
        <f t="shared" si="113"/>
        <v>3</v>
      </c>
      <c r="GV26">
        <f>LOOKUP(GU26,'Population Data'!$B$2:$B$43,'Population Data'!$D$2:$D$43)</f>
        <v>10.49</v>
      </c>
      <c r="GX26">
        <f ca="1" t="shared" si="51"/>
        <v>0.5742753742188242</v>
      </c>
      <c r="GY26">
        <f t="shared" si="114"/>
        <v>21</v>
      </c>
      <c r="GZ26">
        <f>LOOKUP(GY26,'Population Data'!$B$2:$B$43,'Population Data'!$D$2:$D$43)</f>
        <v>4.41</v>
      </c>
      <c r="HB26">
        <f ca="1" t="shared" si="52"/>
        <v>0.6728528430443164</v>
      </c>
      <c r="HC26">
        <f t="shared" si="115"/>
        <v>15</v>
      </c>
      <c r="HD26">
        <f>LOOKUP(HC26,'Population Data'!$B$2:$B$43,'Population Data'!$D$2:$D$43)</f>
        <v>4.35</v>
      </c>
      <c r="HF26">
        <f ca="1" t="shared" si="53"/>
        <v>0.7110085986256257</v>
      </c>
      <c r="HG26">
        <f t="shared" si="116"/>
        <v>12</v>
      </c>
      <c r="HH26">
        <f>LOOKUP(HG26,'Population Data'!$B$2:$B$43,'Population Data'!$D$2:$D$43)</f>
        <v>3.49</v>
      </c>
      <c r="HJ26">
        <f ca="1" t="shared" si="54"/>
        <v>0.7766855823723493</v>
      </c>
      <c r="HK26">
        <f t="shared" si="117"/>
        <v>8</v>
      </c>
      <c r="HL26">
        <f>LOOKUP(HK26,'Population Data'!$B$2:$B$43,'Population Data'!$D$2:$D$43)</f>
        <v>3.22</v>
      </c>
      <c r="HN26">
        <f ca="1" t="shared" si="55"/>
        <v>0.577385379014281</v>
      </c>
      <c r="HO26">
        <f t="shared" si="118"/>
        <v>19</v>
      </c>
      <c r="HP26">
        <f>LOOKUP(HO26,'Population Data'!$B$2:$B$43,'Population Data'!$D$2:$D$43)</f>
        <v>3.93</v>
      </c>
      <c r="HR26">
        <f ca="1" t="shared" si="56"/>
        <v>0.797933834371902</v>
      </c>
      <c r="HS26">
        <f t="shared" si="119"/>
        <v>9</v>
      </c>
      <c r="HT26">
        <f>LOOKUP(HS26,'Population Data'!$B$2:$B$43,'Population Data'!$D$2:$D$43)</f>
        <v>4.03</v>
      </c>
      <c r="HV26">
        <f ca="1" t="shared" si="57"/>
        <v>0.27330477231548944</v>
      </c>
      <c r="HW26">
        <f t="shared" si="120"/>
        <v>29</v>
      </c>
      <c r="HX26">
        <f>LOOKUP(HW26,'Population Data'!$B$2:$B$43,'Population Data'!$D$2:$D$43)</f>
        <v>2.84</v>
      </c>
      <c r="HZ26">
        <f ca="1" t="shared" si="58"/>
        <v>0.24007869770920154</v>
      </c>
      <c r="IA26">
        <f t="shared" si="121"/>
        <v>27</v>
      </c>
      <c r="IB26">
        <f>LOOKUP(IA26,'Population Data'!$B$2:$B$43,'Population Data'!$D$2:$D$43)</f>
        <v>2.42</v>
      </c>
      <c r="ID26">
        <f ca="1" t="shared" si="59"/>
        <v>0.26303909840213213</v>
      </c>
      <c r="IE26">
        <f t="shared" si="122"/>
        <v>29</v>
      </c>
      <c r="IF26">
        <f>LOOKUP(IE26,'Population Data'!$B$2:$B$43,'Population Data'!$D$2:$D$43)</f>
        <v>2.84</v>
      </c>
      <c r="IH26">
        <f ca="1" t="shared" si="60"/>
        <v>0.8770549801437755</v>
      </c>
      <c r="II26">
        <f t="shared" si="123"/>
        <v>5</v>
      </c>
      <c r="IJ26">
        <f>LOOKUP(II26,'Population Data'!$B$2:$B$43,'Population Data'!$D$2:$D$43)</f>
        <v>13.2</v>
      </c>
      <c r="IL26">
        <f ca="1" t="shared" si="61"/>
        <v>0.6833324408741722</v>
      </c>
      <c r="IM26">
        <f t="shared" si="124"/>
        <v>8</v>
      </c>
      <c r="IN26">
        <f>LOOKUP(IM26,'Population Data'!$B$2:$B$43,'Population Data'!$D$2:$D$43)</f>
        <v>3.22</v>
      </c>
      <c r="IP26">
        <f ca="1" t="shared" si="62"/>
        <v>0.2442483069183642</v>
      </c>
      <c r="IQ26">
        <f t="shared" si="125"/>
        <v>31</v>
      </c>
      <c r="IR26">
        <f>LOOKUP(IQ26,'Population Data'!$B$2:$B$43,'Population Data'!$D$2:$D$43)</f>
        <v>2.54</v>
      </c>
    </row>
    <row r="27" spans="1:252" ht="15.75">
      <c r="A27">
        <v>26</v>
      </c>
      <c r="B27">
        <f ca="1" t="shared" si="0"/>
        <v>0.9665567722214526</v>
      </c>
      <c r="C27">
        <f t="shared" si="63"/>
        <v>2</v>
      </c>
      <c r="D27">
        <f>LOOKUP(C27,'Population Data'!$B$2:$B$43,'Population Data'!$D$2:$D$43)</f>
        <v>10.31</v>
      </c>
      <c r="F27">
        <f ca="1" t="shared" si="1"/>
        <v>0.6941999596533652</v>
      </c>
      <c r="G27">
        <f t="shared" si="64"/>
        <v>10</v>
      </c>
      <c r="H27">
        <f>LOOKUP(G27,'Population Data'!$B$2:$B$43,'Population Data'!$D$2:$D$43)</f>
        <v>3.73</v>
      </c>
      <c r="J27">
        <f ca="1" t="shared" si="2"/>
        <v>0.809107526272035</v>
      </c>
      <c r="K27">
        <f t="shared" si="65"/>
        <v>8</v>
      </c>
      <c r="L27">
        <f>LOOKUP(K27,'Population Data'!$B$2:$B$43,'Population Data'!$D$2:$D$43)</f>
        <v>3.22</v>
      </c>
      <c r="N27">
        <f ca="1" t="shared" si="3"/>
        <v>0.6537315134537566</v>
      </c>
      <c r="O27">
        <f t="shared" si="66"/>
        <v>16</v>
      </c>
      <c r="P27">
        <f>LOOKUP(O27,'Population Data'!$B$2:$B$43,'Population Data'!$D$2:$D$43)</f>
        <v>3.97</v>
      </c>
      <c r="R27">
        <f ca="1" t="shared" si="4"/>
        <v>0.2532262657584857</v>
      </c>
      <c r="S27">
        <f t="shared" si="67"/>
        <v>33</v>
      </c>
      <c r="T27">
        <f>LOOKUP(S27,'Population Data'!$B$2:$B$43,'Population Data'!$D$2:$D$43)</f>
        <v>2.15</v>
      </c>
      <c r="V27">
        <f ca="1" t="shared" si="5"/>
        <v>0.7779810920359984</v>
      </c>
      <c r="W27">
        <f t="shared" si="68"/>
        <v>9</v>
      </c>
      <c r="X27">
        <f>LOOKUP(W27,'Population Data'!$B$2:$B$43,'Population Data'!$D$2:$D$43)</f>
        <v>4.03</v>
      </c>
      <c r="Z27">
        <f ca="1" t="shared" si="6"/>
        <v>0.3211139477762853</v>
      </c>
      <c r="AA27">
        <f t="shared" si="69"/>
        <v>28</v>
      </c>
      <c r="AB27">
        <f>LOOKUP(AA27,'Population Data'!$B$2:$B$43,'Population Data'!$D$2:$D$43)</f>
        <v>2.26</v>
      </c>
      <c r="AD27">
        <f ca="1" t="shared" si="7"/>
        <v>0.37906854814829605</v>
      </c>
      <c r="AE27">
        <f t="shared" si="70"/>
        <v>27</v>
      </c>
      <c r="AF27">
        <f>LOOKUP(AE27,'Population Data'!$B$2:$B$43,'Population Data'!$D$2:$D$43)</f>
        <v>2.42</v>
      </c>
      <c r="AH27">
        <f ca="1" t="shared" si="8"/>
        <v>0.35775117407726653</v>
      </c>
      <c r="AI27">
        <f t="shared" si="71"/>
        <v>27</v>
      </c>
      <c r="AJ27">
        <f>LOOKUP(AI27,'Population Data'!$B$2:$B$43,'Population Data'!$D$2:$D$43)</f>
        <v>2.42</v>
      </c>
      <c r="AL27">
        <f ca="1" t="shared" si="9"/>
        <v>0.057772474139270114</v>
      </c>
      <c r="AM27">
        <f t="shared" si="72"/>
        <v>39</v>
      </c>
      <c r="AN27">
        <f>LOOKUP(AM27,'Population Data'!$B$2:$B$43,'Population Data'!$D$2:$D$43)</f>
        <v>2.46</v>
      </c>
      <c r="AP27">
        <f ca="1" t="shared" si="10"/>
        <v>0.9385641896274565</v>
      </c>
      <c r="AQ27">
        <f t="shared" si="73"/>
        <v>5</v>
      </c>
      <c r="AR27">
        <f>LOOKUP(AQ27,'Population Data'!$B$2:$B$43,'Population Data'!$D$2:$D$43)</f>
        <v>13.2</v>
      </c>
      <c r="AT27">
        <f ca="1" t="shared" si="11"/>
        <v>0.6930490381376058</v>
      </c>
      <c r="AU27">
        <f t="shared" si="74"/>
        <v>11</v>
      </c>
      <c r="AV27">
        <f>LOOKUP(AU27,'Population Data'!$B$2:$B$43,'Population Data'!$D$2:$D$43)</f>
        <v>3.24</v>
      </c>
      <c r="AX27">
        <f ca="1" t="shared" si="12"/>
        <v>0.6550308688057198</v>
      </c>
      <c r="AY27">
        <f t="shared" si="75"/>
        <v>12</v>
      </c>
      <c r="AZ27">
        <f>LOOKUP(AY27,'Population Data'!$B$2:$B$43,'Population Data'!$D$2:$D$43)</f>
        <v>3.49</v>
      </c>
      <c r="BB27">
        <f ca="1" t="shared" si="13"/>
        <v>0.3393995281197594</v>
      </c>
      <c r="BC27">
        <f t="shared" si="76"/>
        <v>21</v>
      </c>
      <c r="BD27">
        <f>LOOKUP(BC27,'Population Data'!$B$2:$B$43,'Population Data'!$D$2:$D$43)</f>
        <v>4.41</v>
      </c>
      <c r="BF27">
        <f ca="1" t="shared" si="14"/>
        <v>0.1646582762580978</v>
      </c>
      <c r="BG27">
        <f t="shared" si="77"/>
        <v>38</v>
      </c>
      <c r="BH27">
        <f>LOOKUP(BG27,'Population Data'!$B$2:$B$43,'Population Data'!$D$2:$D$43)</f>
        <v>2.32</v>
      </c>
      <c r="BJ27">
        <f ca="1" t="shared" si="15"/>
        <v>0.9394846142567864</v>
      </c>
      <c r="BK27">
        <f t="shared" si="78"/>
        <v>3</v>
      </c>
      <c r="BL27">
        <f>LOOKUP(BK27,'Population Data'!$B$2:$B$43,'Population Data'!$D$2:$D$43)</f>
        <v>10.49</v>
      </c>
      <c r="BN27">
        <f ca="1" t="shared" si="16"/>
        <v>0.22179855938192916</v>
      </c>
      <c r="BO27">
        <f t="shared" si="79"/>
        <v>30</v>
      </c>
      <c r="BP27">
        <f>LOOKUP(BO27,'Population Data'!$B$2:$B$43,'Population Data'!$D$2:$D$43)</f>
        <v>2.1</v>
      </c>
      <c r="BR27">
        <f ca="1" t="shared" si="17"/>
        <v>0.03853675667181655</v>
      </c>
      <c r="BS27">
        <f t="shared" si="80"/>
        <v>36</v>
      </c>
      <c r="BT27">
        <f>LOOKUP(BS27,'Population Data'!$B$2:$B$43,'Population Data'!$D$2:$D$43)</f>
        <v>2.38</v>
      </c>
      <c r="BV27">
        <f ca="1" t="shared" si="18"/>
        <v>0.20771663602615686</v>
      </c>
      <c r="BW27">
        <f t="shared" si="81"/>
        <v>32</v>
      </c>
      <c r="BX27">
        <f>LOOKUP(BW27,'Population Data'!$B$2:$B$43,'Population Data'!$D$2:$D$43)</f>
        <v>2.73</v>
      </c>
      <c r="BZ27">
        <f ca="1" t="shared" si="19"/>
        <v>0.23837851433562274</v>
      </c>
      <c r="CA27">
        <f t="shared" si="82"/>
        <v>30</v>
      </c>
      <c r="CB27">
        <f>LOOKUP(CA27,'Population Data'!$B$2:$B$43,'Population Data'!$D$2:$D$43)</f>
        <v>2.1</v>
      </c>
      <c r="CD27">
        <f ca="1" t="shared" si="20"/>
        <v>0.815075226204962</v>
      </c>
      <c r="CE27">
        <f t="shared" si="83"/>
        <v>7</v>
      </c>
      <c r="CF27">
        <f>LOOKUP(CE27,'Population Data'!$B$2:$B$43,'Population Data'!$D$2:$D$43)</f>
        <v>5.22</v>
      </c>
      <c r="CH27">
        <f ca="1" t="shared" si="21"/>
        <v>0.1987063200709297</v>
      </c>
      <c r="CI27">
        <f t="shared" si="84"/>
        <v>30</v>
      </c>
      <c r="CJ27">
        <f>LOOKUP(CI27,'Population Data'!$B$2:$B$43,'Population Data'!$D$2:$D$43)</f>
        <v>2.1</v>
      </c>
      <c r="CL27">
        <f ca="1" t="shared" si="22"/>
        <v>0.09141869643478717</v>
      </c>
      <c r="CM27">
        <f t="shared" si="85"/>
        <v>39</v>
      </c>
      <c r="CN27">
        <f>LOOKUP(CM27,'Population Data'!$B$2:$B$43,'Population Data'!$D$2:$D$43)</f>
        <v>2.46</v>
      </c>
      <c r="CP27">
        <f ca="1" t="shared" si="23"/>
        <v>0.28643457347909285</v>
      </c>
      <c r="CQ27">
        <f t="shared" si="86"/>
        <v>30</v>
      </c>
      <c r="CR27">
        <f>LOOKUP(CQ27,'Population Data'!$B$2:$B$43,'Population Data'!$D$2:$D$43)</f>
        <v>2.1</v>
      </c>
      <c r="CT27">
        <f ca="1" t="shared" si="24"/>
        <v>0.4192746643259413</v>
      </c>
      <c r="CU27">
        <f t="shared" si="87"/>
        <v>23</v>
      </c>
      <c r="CV27">
        <f>LOOKUP(CU27,'Population Data'!$B$2:$B$43,'Population Data'!$D$2:$D$43)</f>
        <v>2.66</v>
      </c>
      <c r="CX27">
        <f ca="1" t="shared" si="25"/>
        <v>0.7767121037207859</v>
      </c>
      <c r="CY27">
        <f t="shared" si="88"/>
        <v>8</v>
      </c>
      <c r="CZ27">
        <f>LOOKUP(CY27,'Population Data'!$B$2:$B$43,'Population Data'!$D$2:$D$43)</f>
        <v>3.22</v>
      </c>
      <c r="DB27">
        <f ca="1" t="shared" si="26"/>
        <v>0.3535179628788442</v>
      </c>
      <c r="DC27">
        <f t="shared" si="89"/>
        <v>26</v>
      </c>
      <c r="DD27">
        <f>LOOKUP(DC27,'Population Data'!$B$2:$B$43,'Population Data'!$D$2:$D$43)</f>
        <v>3.15</v>
      </c>
      <c r="DF27">
        <f ca="1" t="shared" si="27"/>
        <v>0.4240701442726674</v>
      </c>
      <c r="DG27">
        <f t="shared" si="90"/>
        <v>24</v>
      </c>
      <c r="DH27">
        <f>LOOKUP(DG27,'Population Data'!$B$2:$B$43,'Population Data'!$D$2:$D$43)</f>
        <v>1.93</v>
      </c>
      <c r="DJ27">
        <f ca="1" t="shared" si="28"/>
        <v>0.3102839791197449</v>
      </c>
      <c r="DK27">
        <f t="shared" si="91"/>
        <v>34</v>
      </c>
      <c r="DL27">
        <f>LOOKUP(DK27,'Population Data'!$B$2:$B$43,'Population Data'!$D$2:$D$43)</f>
        <v>2.6</v>
      </c>
      <c r="DN27">
        <f ca="1" t="shared" si="29"/>
        <v>0.7005456392759941</v>
      </c>
      <c r="DO27">
        <f t="shared" si="92"/>
        <v>15</v>
      </c>
      <c r="DP27">
        <f>LOOKUP(DO27,'Population Data'!$B$2:$B$43,'Population Data'!$D$2:$D$43)</f>
        <v>4.35</v>
      </c>
      <c r="DR27">
        <f ca="1" t="shared" si="30"/>
        <v>0.03392790172907112</v>
      </c>
      <c r="DS27">
        <f t="shared" si="93"/>
        <v>42</v>
      </c>
      <c r="DT27">
        <f>LOOKUP(DS27,'Population Data'!$B$2:$B$43,'Population Data'!$D$2:$D$43)</f>
        <v>2.25</v>
      </c>
      <c r="DV27">
        <f ca="1" t="shared" si="31"/>
        <v>0.564685591180987</v>
      </c>
      <c r="DW27">
        <f t="shared" si="94"/>
        <v>16</v>
      </c>
      <c r="DX27">
        <f>LOOKUP(DW27,'Population Data'!$B$2:$B$43,'Population Data'!$D$2:$D$43)</f>
        <v>3.97</v>
      </c>
      <c r="DZ27">
        <f ca="1" t="shared" si="32"/>
        <v>0.45407602549407067</v>
      </c>
      <c r="EA27">
        <f t="shared" si="95"/>
        <v>23</v>
      </c>
      <c r="EB27">
        <f>LOOKUP(EA27,'Population Data'!$B$2:$B$43,'Population Data'!$D$2:$D$43)</f>
        <v>2.66</v>
      </c>
      <c r="ED27">
        <f ca="1" t="shared" si="33"/>
        <v>0.1340351119349007</v>
      </c>
      <c r="EE27">
        <f t="shared" si="96"/>
        <v>33</v>
      </c>
      <c r="EF27">
        <f>LOOKUP(EE27,'Population Data'!$B$2:$B$43,'Population Data'!$D$2:$D$43)</f>
        <v>2.15</v>
      </c>
      <c r="EH27">
        <f ca="1" t="shared" si="34"/>
        <v>0.5806413220471656</v>
      </c>
      <c r="EI27">
        <f t="shared" si="97"/>
        <v>16</v>
      </c>
      <c r="EJ27">
        <f>LOOKUP(EI27,'Population Data'!$B$2:$B$43,'Population Data'!$D$2:$D$43)</f>
        <v>3.97</v>
      </c>
      <c r="EL27">
        <f ca="1" t="shared" si="35"/>
        <v>0.9360151989509589</v>
      </c>
      <c r="EM27">
        <f t="shared" si="98"/>
        <v>6</v>
      </c>
      <c r="EN27">
        <f>LOOKUP(EM27,'Population Data'!$B$2:$B$43,'Population Data'!$D$2:$D$43)</f>
        <v>7.64</v>
      </c>
      <c r="EP27">
        <f ca="1" t="shared" si="36"/>
        <v>0.28763233223113505</v>
      </c>
      <c r="EQ27">
        <f t="shared" si="99"/>
        <v>29</v>
      </c>
      <c r="ER27">
        <f>LOOKUP(EQ27,'Population Data'!$B$2:$B$43,'Population Data'!$D$2:$D$43)</f>
        <v>2.84</v>
      </c>
      <c r="ET27">
        <f ca="1" t="shared" si="37"/>
        <v>0.5875055230304744</v>
      </c>
      <c r="EU27">
        <f t="shared" si="100"/>
        <v>17</v>
      </c>
      <c r="EV27">
        <f>LOOKUP(EU27,'Population Data'!$B$2:$B$43,'Population Data'!$D$2:$D$43)</f>
        <v>4.8</v>
      </c>
      <c r="EX27">
        <f ca="1" t="shared" si="38"/>
        <v>0.3740393273135233</v>
      </c>
      <c r="EY27">
        <f t="shared" si="101"/>
        <v>27</v>
      </c>
      <c r="EZ27">
        <f>LOOKUP(EY27,'Population Data'!$B$2:$B$43,'Population Data'!$D$2:$D$43)</f>
        <v>2.42</v>
      </c>
      <c r="FB27">
        <f ca="1" t="shared" si="39"/>
        <v>0.8711979891243429</v>
      </c>
      <c r="FC27">
        <f t="shared" si="102"/>
        <v>6</v>
      </c>
      <c r="FD27">
        <f>LOOKUP(FC27,'Population Data'!$B$2:$B$43,'Population Data'!$D$2:$D$43)</f>
        <v>7.64</v>
      </c>
      <c r="FF27">
        <f ca="1" t="shared" si="40"/>
        <v>0.18014451287118793</v>
      </c>
      <c r="FG27">
        <f t="shared" si="103"/>
        <v>36</v>
      </c>
      <c r="FH27">
        <f>LOOKUP(FG27,'Population Data'!$B$2:$B$43,'Population Data'!$D$2:$D$43)</f>
        <v>2.38</v>
      </c>
      <c r="FJ27">
        <f ca="1" t="shared" si="41"/>
        <v>0.012017637946684867</v>
      </c>
      <c r="FK27">
        <f t="shared" si="104"/>
        <v>41</v>
      </c>
      <c r="FL27">
        <f>LOOKUP(FK27,'Population Data'!$B$2:$B$43,'Population Data'!$D$2:$D$43)</f>
        <v>2.06</v>
      </c>
      <c r="FN27">
        <f ca="1" t="shared" si="42"/>
        <v>0.9725943697165196</v>
      </c>
      <c r="FO27">
        <f t="shared" si="105"/>
        <v>3</v>
      </c>
      <c r="FP27">
        <f>LOOKUP(FO27,'Population Data'!$B$2:$B$43,'Population Data'!$D$2:$D$43)</f>
        <v>10.49</v>
      </c>
      <c r="FR27">
        <f ca="1" t="shared" si="43"/>
        <v>0.009980142703476802</v>
      </c>
      <c r="FS27">
        <f t="shared" si="106"/>
        <v>42</v>
      </c>
      <c r="FT27">
        <f>LOOKUP(FS27,'Population Data'!$B$2:$B$43,'Population Data'!$D$2:$D$43)</f>
        <v>2.25</v>
      </c>
      <c r="FV27">
        <f ca="1" t="shared" si="44"/>
        <v>0.9473971535308469</v>
      </c>
      <c r="FW27">
        <f t="shared" si="107"/>
        <v>3</v>
      </c>
      <c r="FX27">
        <f>LOOKUP(FW27,'Population Data'!$B$2:$B$43,'Population Data'!$D$2:$D$43)</f>
        <v>10.49</v>
      </c>
      <c r="FZ27">
        <f ca="1" t="shared" si="45"/>
        <v>0.6440959772256757</v>
      </c>
      <c r="GA27">
        <f t="shared" si="108"/>
        <v>9</v>
      </c>
      <c r="GB27">
        <f>LOOKUP(GA27,'Population Data'!$B$2:$B$43,'Population Data'!$D$2:$D$43)</f>
        <v>4.03</v>
      </c>
      <c r="GD27">
        <f ca="1" t="shared" si="46"/>
        <v>0.7277686296084388</v>
      </c>
      <c r="GE27">
        <f t="shared" si="109"/>
        <v>15</v>
      </c>
      <c r="GF27">
        <f>LOOKUP(GE27,'Population Data'!$B$2:$B$43,'Population Data'!$D$2:$D$43)</f>
        <v>4.35</v>
      </c>
      <c r="GH27">
        <f ca="1" t="shared" si="47"/>
        <v>0.8860925982506849</v>
      </c>
      <c r="GI27">
        <f t="shared" si="110"/>
        <v>9</v>
      </c>
      <c r="GJ27">
        <f>LOOKUP(GI27,'Population Data'!$B$2:$B$43,'Population Data'!$D$2:$D$43)</f>
        <v>4.03</v>
      </c>
      <c r="GL27">
        <f ca="1" t="shared" si="48"/>
        <v>0.6361154205323074</v>
      </c>
      <c r="GM27">
        <f t="shared" si="111"/>
        <v>16</v>
      </c>
      <c r="GN27">
        <f>LOOKUP(GM27,'Population Data'!$B$2:$B$43,'Population Data'!$D$2:$D$43)</f>
        <v>3.97</v>
      </c>
      <c r="GP27">
        <f ca="1" t="shared" si="49"/>
        <v>0.027288647261333288</v>
      </c>
      <c r="GQ27">
        <f t="shared" si="112"/>
        <v>42</v>
      </c>
      <c r="GR27">
        <f>LOOKUP(GQ27,'Population Data'!$B$2:$B$43,'Population Data'!$D$2:$D$43)</f>
        <v>2.25</v>
      </c>
      <c r="GT27">
        <f ca="1" t="shared" si="50"/>
        <v>0.6351827775822388</v>
      </c>
      <c r="GU27">
        <f t="shared" si="113"/>
        <v>12</v>
      </c>
      <c r="GV27">
        <f>LOOKUP(GU27,'Population Data'!$B$2:$B$43,'Population Data'!$D$2:$D$43)</f>
        <v>3.49</v>
      </c>
      <c r="GX27">
        <f ca="1" t="shared" si="51"/>
        <v>0.20500120284725776</v>
      </c>
      <c r="GY27">
        <f t="shared" si="114"/>
        <v>37</v>
      </c>
      <c r="GZ27">
        <f>LOOKUP(GY27,'Population Data'!$B$2:$B$43,'Population Data'!$D$2:$D$43)</f>
        <v>2.54</v>
      </c>
      <c r="HB27">
        <f ca="1" t="shared" si="52"/>
        <v>0.8767379728448026</v>
      </c>
      <c r="HC27">
        <f t="shared" si="115"/>
        <v>4</v>
      </c>
      <c r="HD27">
        <f>LOOKUP(HC27,'Population Data'!$B$2:$B$43,'Population Data'!$D$2:$D$43)</f>
        <v>11.6</v>
      </c>
      <c r="HF27">
        <f ca="1" t="shared" si="53"/>
        <v>0.6607962062589524</v>
      </c>
      <c r="HG27">
        <f t="shared" si="116"/>
        <v>15</v>
      </c>
      <c r="HH27">
        <f>LOOKUP(HG27,'Population Data'!$B$2:$B$43,'Population Data'!$D$2:$D$43)</f>
        <v>4.35</v>
      </c>
      <c r="HJ27">
        <f ca="1" t="shared" si="54"/>
        <v>0.5778791773388616</v>
      </c>
      <c r="HK27">
        <f t="shared" si="117"/>
        <v>17</v>
      </c>
      <c r="HL27">
        <f>LOOKUP(HK27,'Population Data'!$B$2:$B$43,'Population Data'!$D$2:$D$43)</f>
        <v>4.8</v>
      </c>
      <c r="HN27">
        <f ca="1" t="shared" si="55"/>
        <v>0.9582085083627395</v>
      </c>
      <c r="HO27">
        <f t="shared" si="118"/>
        <v>3</v>
      </c>
      <c r="HP27">
        <f>LOOKUP(HO27,'Population Data'!$B$2:$B$43,'Population Data'!$D$2:$D$43)</f>
        <v>10.49</v>
      </c>
      <c r="HR27">
        <f ca="1" t="shared" si="56"/>
        <v>0.6947309783562554</v>
      </c>
      <c r="HS27">
        <f t="shared" si="119"/>
        <v>14</v>
      </c>
      <c r="HT27">
        <f>LOOKUP(HS27,'Population Data'!$B$2:$B$43,'Population Data'!$D$2:$D$43)</f>
        <v>3.9</v>
      </c>
      <c r="HV27">
        <f ca="1" t="shared" si="57"/>
        <v>0.8742685222559263</v>
      </c>
      <c r="HW27">
        <f t="shared" si="120"/>
        <v>3</v>
      </c>
      <c r="HX27">
        <f>LOOKUP(HW27,'Population Data'!$B$2:$B$43,'Population Data'!$D$2:$D$43)</f>
        <v>10.49</v>
      </c>
      <c r="HZ27">
        <f ca="1" t="shared" si="58"/>
        <v>0.1690157673168886</v>
      </c>
      <c r="IA27">
        <f t="shared" si="121"/>
        <v>31</v>
      </c>
      <c r="IB27">
        <f>LOOKUP(IA27,'Population Data'!$B$2:$B$43,'Population Data'!$D$2:$D$43)</f>
        <v>2.54</v>
      </c>
      <c r="ID27">
        <f ca="1" t="shared" si="59"/>
        <v>0.6685330807151458</v>
      </c>
      <c r="IE27">
        <f t="shared" si="122"/>
        <v>18</v>
      </c>
      <c r="IF27">
        <f>LOOKUP(IE27,'Population Data'!$B$2:$B$43,'Population Data'!$D$2:$D$43)</f>
        <v>4.36</v>
      </c>
      <c r="IH27">
        <f ca="1" t="shared" si="60"/>
        <v>0.765438955272645</v>
      </c>
      <c r="II27">
        <f t="shared" si="123"/>
        <v>12</v>
      </c>
      <c r="IJ27">
        <f>LOOKUP(II27,'Population Data'!$B$2:$B$43,'Population Data'!$D$2:$D$43)</f>
        <v>3.49</v>
      </c>
      <c r="IL27">
        <f ca="1" t="shared" si="61"/>
        <v>0.3974391942592984</v>
      </c>
      <c r="IM27">
        <f t="shared" si="124"/>
        <v>18</v>
      </c>
      <c r="IN27">
        <f>LOOKUP(IM27,'Population Data'!$B$2:$B$43,'Population Data'!$D$2:$D$43)</f>
        <v>4.36</v>
      </c>
      <c r="IP27">
        <f ca="1" t="shared" si="62"/>
        <v>0.3385173282107876</v>
      </c>
      <c r="IQ27">
        <f t="shared" si="125"/>
        <v>23</v>
      </c>
      <c r="IR27">
        <f>LOOKUP(IQ27,'Population Data'!$B$2:$B$43,'Population Data'!$D$2:$D$43)</f>
        <v>2.66</v>
      </c>
    </row>
    <row r="28" spans="1:252" ht="15.75">
      <c r="A28">
        <v>27</v>
      </c>
      <c r="B28">
        <f ca="1" t="shared" si="0"/>
        <v>0.45036600374553404</v>
      </c>
      <c r="C28">
        <f t="shared" si="63"/>
        <v>30</v>
      </c>
      <c r="D28">
        <f>LOOKUP(C28,'Population Data'!$B$2:$B$43,'Population Data'!$D$2:$D$43)</f>
        <v>2.1</v>
      </c>
      <c r="F28">
        <f ca="1" t="shared" si="1"/>
        <v>0.031497947513060454</v>
      </c>
      <c r="G28">
        <f t="shared" si="64"/>
        <v>41</v>
      </c>
      <c r="H28">
        <f>LOOKUP(G28,'Population Data'!$B$2:$B$43,'Population Data'!$D$2:$D$43)</f>
        <v>2.06</v>
      </c>
      <c r="J28">
        <f ca="1" t="shared" si="2"/>
        <v>0.5974182689981911</v>
      </c>
      <c r="K28">
        <f t="shared" si="65"/>
        <v>17</v>
      </c>
      <c r="L28">
        <f>LOOKUP(K28,'Population Data'!$B$2:$B$43,'Population Data'!$D$2:$D$43)</f>
        <v>4.8</v>
      </c>
      <c r="N28">
        <f ca="1" t="shared" si="3"/>
        <v>0.15660745397557496</v>
      </c>
      <c r="O28">
        <f t="shared" si="66"/>
        <v>31</v>
      </c>
      <c r="P28">
        <f>LOOKUP(O28,'Population Data'!$B$2:$B$43,'Population Data'!$D$2:$D$43)</f>
        <v>2.54</v>
      </c>
      <c r="R28">
        <f ca="1" t="shared" si="4"/>
        <v>0.04687772943383828</v>
      </c>
      <c r="S28">
        <f t="shared" si="67"/>
        <v>41</v>
      </c>
      <c r="T28">
        <f>LOOKUP(S28,'Population Data'!$B$2:$B$43,'Population Data'!$D$2:$D$43)</f>
        <v>2.06</v>
      </c>
      <c r="V28">
        <f ca="1" t="shared" si="5"/>
        <v>0.09639341800377232</v>
      </c>
      <c r="W28">
        <f t="shared" si="68"/>
        <v>38</v>
      </c>
      <c r="X28">
        <f>LOOKUP(W28,'Population Data'!$B$2:$B$43,'Population Data'!$D$2:$D$43)</f>
        <v>2.32</v>
      </c>
      <c r="Z28">
        <f ca="1" t="shared" si="6"/>
        <v>0.6010563621122933</v>
      </c>
      <c r="AA28">
        <f t="shared" si="69"/>
        <v>20</v>
      </c>
      <c r="AB28">
        <f>LOOKUP(AA28,'Population Data'!$B$2:$B$43,'Population Data'!$D$2:$D$43)</f>
        <v>3.99</v>
      </c>
      <c r="AD28">
        <f ca="1" t="shared" si="7"/>
        <v>0.6445847161727354</v>
      </c>
      <c r="AE28">
        <f t="shared" si="70"/>
        <v>17</v>
      </c>
      <c r="AF28">
        <f>LOOKUP(AE28,'Population Data'!$B$2:$B$43,'Population Data'!$D$2:$D$43)</f>
        <v>4.8</v>
      </c>
      <c r="AH28">
        <f ca="1" t="shared" si="8"/>
        <v>0.015190776344733203</v>
      </c>
      <c r="AI28">
        <f t="shared" si="71"/>
        <v>42</v>
      </c>
      <c r="AJ28">
        <f>LOOKUP(AI28,'Population Data'!$B$2:$B$43,'Population Data'!$D$2:$D$43)</f>
        <v>2.25</v>
      </c>
      <c r="AL28">
        <f ca="1" t="shared" si="9"/>
        <v>0.49273998552769094</v>
      </c>
      <c r="AM28">
        <f t="shared" si="72"/>
        <v>23</v>
      </c>
      <c r="AN28">
        <f>LOOKUP(AM28,'Population Data'!$B$2:$B$43,'Population Data'!$D$2:$D$43)</f>
        <v>2.66</v>
      </c>
      <c r="AP28">
        <f ca="1" t="shared" si="10"/>
        <v>0.5794404425621398</v>
      </c>
      <c r="AQ28">
        <f t="shared" si="73"/>
        <v>19</v>
      </c>
      <c r="AR28">
        <f>LOOKUP(AQ28,'Population Data'!$B$2:$B$43,'Population Data'!$D$2:$D$43)</f>
        <v>3.93</v>
      </c>
      <c r="AT28">
        <f ca="1" t="shared" si="11"/>
        <v>0.15808160738340726</v>
      </c>
      <c r="AU28">
        <f t="shared" si="74"/>
        <v>37</v>
      </c>
      <c r="AV28">
        <f>LOOKUP(AU28,'Population Data'!$B$2:$B$43,'Population Data'!$D$2:$D$43)</f>
        <v>2.54</v>
      </c>
      <c r="AX28">
        <f ca="1" t="shared" si="12"/>
        <v>0.5593416641218019</v>
      </c>
      <c r="AY28">
        <f t="shared" si="75"/>
        <v>21</v>
      </c>
      <c r="AZ28">
        <f>LOOKUP(AY28,'Population Data'!$B$2:$B$43,'Population Data'!$D$2:$D$43)</f>
        <v>4.41</v>
      </c>
      <c r="BB28">
        <f ca="1" t="shared" si="13"/>
        <v>0.7995649184591203</v>
      </c>
      <c r="BC28">
        <f t="shared" si="76"/>
        <v>6</v>
      </c>
      <c r="BD28">
        <f>LOOKUP(BC28,'Population Data'!$B$2:$B$43,'Population Data'!$D$2:$D$43)</f>
        <v>7.64</v>
      </c>
      <c r="BF28">
        <f ca="1" t="shared" si="14"/>
        <v>0.3467145867716346</v>
      </c>
      <c r="BG28">
        <f t="shared" si="77"/>
        <v>29</v>
      </c>
      <c r="BH28">
        <f>LOOKUP(BG28,'Population Data'!$B$2:$B$43,'Population Data'!$D$2:$D$43)</f>
        <v>2.84</v>
      </c>
      <c r="BJ28">
        <f ca="1" t="shared" si="15"/>
        <v>0.20182696938359146</v>
      </c>
      <c r="BK28">
        <f t="shared" si="78"/>
        <v>36</v>
      </c>
      <c r="BL28">
        <f>LOOKUP(BK28,'Population Data'!$B$2:$B$43,'Population Data'!$D$2:$D$43)</f>
        <v>2.38</v>
      </c>
      <c r="BN28">
        <f ca="1" t="shared" si="16"/>
        <v>0.5554661535883927</v>
      </c>
      <c r="BO28">
        <f t="shared" si="79"/>
        <v>20</v>
      </c>
      <c r="BP28">
        <f>LOOKUP(BO28,'Population Data'!$B$2:$B$43,'Population Data'!$D$2:$D$43)</f>
        <v>3.99</v>
      </c>
      <c r="BR28">
        <f ca="1" t="shared" si="17"/>
        <v>0.45976621922771976</v>
      </c>
      <c r="BS28">
        <f t="shared" si="80"/>
        <v>20</v>
      </c>
      <c r="BT28">
        <f>LOOKUP(BS28,'Population Data'!$B$2:$B$43,'Population Data'!$D$2:$D$43)</f>
        <v>3.99</v>
      </c>
      <c r="BV28">
        <f ca="1" t="shared" si="18"/>
        <v>0.509808718963037</v>
      </c>
      <c r="BW28">
        <f t="shared" si="81"/>
        <v>23</v>
      </c>
      <c r="BX28">
        <f>LOOKUP(BW28,'Population Data'!$B$2:$B$43,'Population Data'!$D$2:$D$43)</f>
        <v>2.66</v>
      </c>
      <c r="BZ28">
        <f ca="1" t="shared" si="19"/>
        <v>0.9630120755234911</v>
      </c>
      <c r="CA28">
        <f t="shared" si="82"/>
        <v>5</v>
      </c>
      <c r="CB28">
        <f>LOOKUP(CA28,'Population Data'!$B$2:$B$43,'Population Data'!$D$2:$D$43)</f>
        <v>13.2</v>
      </c>
      <c r="CD28">
        <f ca="1" t="shared" si="20"/>
        <v>0.046102565324513844</v>
      </c>
      <c r="CE28">
        <f t="shared" si="83"/>
        <v>40</v>
      </c>
      <c r="CF28">
        <f>LOOKUP(CE28,'Population Data'!$B$2:$B$43,'Population Data'!$D$2:$D$43)</f>
        <v>2.54</v>
      </c>
      <c r="CH28">
        <f ca="1" t="shared" si="21"/>
        <v>0.11700589558721919</v>
      </c>
      <c r="CI28">
        <f t="shared" si="84"/>
        <v>34</v>
      </c>
      <c r="CJ28">
        <f>LOOKUP(CI28,'Population Data'!$B$2:$B$43,'Population Data'!$D$2:$D$43)</f>
        <v>2.6</v>
      </c>
      <c r="CL28">
        <f ca="1" t="shared" si="22"/>
        <v>0.7901835946136655</v>
      </c>
      <c r="CM28">
        <f t="shared" si="85"/>
        <v>7</v>
      </c>
      <c r="CN28">
        <f>LOOKUP(CM28,'Population Data'!$B$2:$B$43,'Population Data'!$D$2:$D$43)</f>
        <v>5.22</v>
      </c>
      <c r="CP28">
        <f ca="1" t="shared" si="23"/>
        <v>0.6526821595297737</v>
      </c>
      <c r="CQ28">
        <f t="shared" si="86"/>
        <v>15</v>
      </c>
      <c r="CR28">
        <f>LOOKUP(CQ28,'Population Data'!$B$2:$B$43,'Population Data'!$D$2:$D$43)</f>
        <v>4.35</v>
      </c>
      <c r="CT28">
        <f ca="1" t="shared" si="24"/>
        <v>0.5582400738182199</v>
      </c>
      <c r="CU28">
        <f t="shared" si="87"/>
        <v>18</v>
      </c>
      <c r="CV28">
        <f>LOOKUP(CU28,'Population Data'!$B$2:$B$43,'Population Data'!$D$2:$D$43)</f>
        <v>4.36</v>
      </c>
      <c r="CX28">
        <f ca="1" t="shared" si="25"/>
        <v>0.8055631224466268</v>
      </c>
      <c r="CY28">
        <f t="shared" si="88"/>
        <v>5</v>
      </c>
      <c r="CZ28">
        <f>LOOKUP(CY28,'Population Data'!$B$2:$B$43,'Population Data'!$D$2:$D$43)</f>
        <v>13.2</v>
      </c>
      <c r="DB28">
        <f ca="1" t="shared" si="26"/>
        <v>0.012501711910765656</v>
      </c>
      <c r="DC28">
        <f t="shared" si="89"/>
        <v>40</v>
      </c>
      <c r="DD28">
        <f>LOOKUP(DC28,'Population Data'!$B$2:$B$43,'Population Data'!$D$2:$D$43)</f>
        <v>2.54</v>
      </c>
      <c r="DF28">
        <f ca="1" t="shared" si="27"/>
        <v>0.6653110609960557</v>
      </c>
      <c r="DG28">
        <f t="shared" si="90"/>
        <v>13</v>
      </c>
      <c r="DH28">
        <f>LOOKUP(DG28,'Population Data'!$B$2:$B$43,'Population Data'!$D$2:$D$43)</f>
        <v>3.95</v>
      </c>
      <c r="DJ28">
        <f ca="1" t="shared" si="28"/>
        <v>0.3324330316178572</v>
      </c>
      <c r="DK28">
        <f t="shared" si="91"/>
        <v>33</v>
      </c>
      <c r="DL28">
        <f>LOOKUP(DK28,'Population Data'!$B$2:$B$43,'Population Data'!$D$2:$D$43)</f>
        <v>2.15</v>
      </c>
      <c r="DN28">
        <f ca="1" t="shared" si="29"/>
        <v>0.3720570792608937</v>
      </c>
      <c r="DO28">
        <f t="shared" si="92"/>
        <v>30</v>
      </c>
      <c r="DP28">
        <f>LOOKUP(DO28,'Population Data'!$B$2:$B$43,'Population Data'!$D$2:$D$43)</f>
        <v>2.1</v>
      </c>
      <c r="DR28">
        <f ca="1" t="shared" si="30"/>
        <v>0.4506378988993289</v>
      </c>
      <c r="DS28">
        <f t="shared" si="93"/>
        <v>23</v>
      </c>
      <c r="DT28">
        <f>LOOKUP(DS28,'Population Data'!$B$2:$B$43,'Population Data'!$D$2:$D$43)</f>
        <v>2.66</v>
      </c>
      <c r="DV28">
        <f ca="1" t="shared" si="31"/>
        <v>0.5707578859050788</v>
      </c>
      <c r="DW28">
        <f t="shared" si="94"/>
        <v>15</v>
      </c>
      <c r="DX28">
        <f>LOOKUP(DW28,'Population Data'!$B$2:$B$43,'Population Data'!$D$2:$D$43)</f>
        <v>4.35</v>
      </c>
      <c r="DZ28">
        <f ca="1" t="shared" si="32"/>
        <v>0.5670916202739381</v>
      </c>
      <c r="EA28">
        <f t="shared" si="95"/>
        <v>16</v>
      </c>
      <c r="EB28">
        <f>LOOKUP(EA28,'Population Data'!$B$2:$B$43,'Population Data'!$D$2:$D$43)</f>
        <v>3.97</v>
      </c>
      <c r="ED28">
        <f ca="1" t="shared" si="33"/>
        <v>0.41803047808882</v>
      </c>
      <c r="EE28">
        <f t="shared" si="96"/>
        <v>23</v>
      </c>
      <c r="EF28">
        <f>LOOKUP(EE28,'Population Data'!$B$2:$B$43,'Population Data'!$D$2:$D$43)</f>
        <v>2.66</v>
      </c>
      <c r="EH28">
        <f ca="1" t="shared" si="34"/>
        <v>0.2627555211392164</v>
      </c>
      <c r="EI28">
        <f t="shared" si="97"/>
        <v>29</v>
      </c>
      <c r="EJ28">
        <f>LOOKUP(EI28,'Population Data'!$B$2:$B$43,'Population Data'!$D$2:$D$43)</f>
        <v>2.84</v>
      </c>
      <c r="EL28">
        <f ca="1" t="shared" si="35"/>
        <v>0.4841536344835815</v>
      </c>
      <c r="EM28">
        <f t="shared" si="98"/>
        <v>21</v>
      </c>
      <c r="EN28">
        <f>LOOKUP(EM28,'Population Data'!$B$2:$B$43,'Population Data'!$D$2:$D$43)</f>
        <v>4.41</v>
      </c>
      <c r="EP28">
        <f ca="1" t="shared" si="36"/>
        <v>0.7909835502084329</v>
      </c>
      <c r="EQ28">
        <f t="shared" si="99"/>
        <v>10</v>
      </c>
      <c r="ER28">
        <f>LOOKUP(EQ28,'Population Data'!$B$2:$B$43,'Population Data'!$D$2:$D$43)</f>
        <v>3.73</v>
      </c>
      <c r="ET28">
        <f ca="1" t="shared" si="37"/>
        <v>0.21498764111073876</v>
      </c>
      <c r="EU28">
        <f t="shared" si="100"/>
        <v>33</v>
      </c>
      <c r="EV28">
        <f>LOOKUP(EU28,'Population Data'!$B$2:$B$43,'Population Data'!$D$2:$D$43)</f>
        <v>2.15</v>
      </c>
      <c r="EX28">
        <f ca="1" t="shared" si="38"/>
        <v>0.4055218709270493</v>
      </c>
      <c r="EY28">
        <f t="shared" si="101"/>
        <v>26</v>
      </c>
      <c r="EZ28">
        <f>LOOKUP(EY28,'Population Data'!$B$2:$B$43,'Population Data'!$D$2:$D$43)</f>
        <v>3.15</v>
      </c>
      <c r="FB28">
        <f ca="1" t="shared" si="39"/>
        <v>0.7226609385854258</v>
      </c>
      <c r="FC28">
        <f t="shared" si="102"/>
        <v>18</v>
      </c>
      <c r="FD28">
        <f>LOOKUP(FC28,'Population Data'!$B$2:$B$43,'Population Data'!$D$2:$D$43)</f>
        <v>4.36</v>
      </c>
      <c r="FF28">
        <f ca="1" t="shared" si="40"/>
        <v>0.8380695342870647</v>
      </c>
      <c r="FG28">
        <f t="shared" si="103"/>
        <v>9</v>
      </c>
      <c r="FH28">
        <f>LOOKUP(FG28,'Population Data'!$B$2:$B$43,'Population Data'!$D$2:$D$43)</f>
        <v>4.03</v>
      </c>
      <c r="FJ28">
        <f ca="1" t="shared" si="41"/>
        <v>0.6256071575467593</v>
      </c>
      <c r="FK28">
        <f t="shared" si="104"/>
        <v>16</v>
      </c>
      <c r="FL28">
        <f>LOOKUP(FK28,'Population Data'!$B$2:$B$43,'Population Data'!$D$2:$D$43)</f>
        <v>3.97</v>
      </c>
      <c r="FN28">
        <f ca="1" t="shared" si="42"/>
        <v>0.08454095654972404</v>
      </c>
      <c r="FO28">
        <f t="shared" si="105"/>
        <v>36</v>
      </c>
      <c r="FP28">
        <f>LOOKUP(FO28,'Population Data'!$B$2:$B$43,'Population Data'!$D$2:$D$43)</f>
        <v>2.38</v>
      </c>
      <c r="FR28">
        <f ca="1" t="shared" si="43"/>
        <v>0.49490121061078485</v>
      </c>
      <c r="FS28">
        <f t="shared" si="106"/>
        <v>21</v>
      </c>
      <c r="FT28">
        <f>LOOKUP(FS28,'Population Data'!$B$2:$B$43,'Population Data'!$D$2:$D$43)</f>
        <v>4.41</v>
      </c>
      <c r="FV28">
        <f ca="1" t="shared" si="44"/>
        <v>0.7271569517117342</v>
      </c>
      <c r="FW28">
        <f t="shared" si="107"/>
        <v>13</v>
      </c>
      <c r="FX28">
        <f>LOOKUP(FW28,'Population Data'!$B$2:$B$43,'Population Data'!$D$2:$D$43)</f>
        <v>3.95</v>
      </c>
      <c r="FZ28">
        <f ca="1" t="shared" si="45"/>
        <v>0.14798994562101142</v>
      </c>
      <c r="GA28">
        <f t="shared" si="108"/>
        <v>36</v>
      </c>
      <c r="GB28">
        <f>LOOKUP(GA28,'Population Data'!$B$2:$B$43,'Population Data'!$D$2:$D$43)</f>
        <v>2.38</v>
      </c>
      <c r="GD28">
        <f ca="1" t="shared" si="46"/>
        <v>0.20093900251815</v>
      </c>
      <c r="GE28">
        <f t="shared" si="109"/>
        <v>38</v>
      </c>
      <c r="GF28">
        <f>LOOKUP(GE28,'Population Data'!$B$2:$B$43,'Population Data'!$D$2:$D$43)</f>
        <v>2.32</v>
      </c>
      <c r="GH28">
        <f ca="1" t="shared" si="47"/>
        <v>0.429033280627344</v>
      </c>
      <c r="GI28">
        <f t="shared" si="110"/>
        <v>26</v>
      </c>
      <c r="GJ28">
        <f>LOOKUP(GI28,'Population Data'!$B$2:$B$43,'Population Data'!$D$2:$D$43)</f>
        <v>3.15</v>
      </c>
      <c r="GL28">
        <f ca="1" t="shared" si="48"/>
        <v>0.8664714357169115</v>
      </c>
      <c r="GM28">
        <f t="shared" si="111"/>
        <v>7</v>
      </c>
      <c r="GN28">
        <f>LOOKUP(GM28,'Population Data'!$B$2:$B$43,'Population Data'!$D$2:$D$43)</f>
        <v>5.22</v>
      </c>
      <c r="GP28">
        <f ca="1" t="shared" si="49"/>
        <v>0.8852797183934095</v>
      </c>
      <c r="GQ28">
        <f t="shared" si="112"/>
        <v>8</v>
      </c>
      <c r="GR28">
        <f>LOOKUP(GQ28,'Population Data'!$B$2:$B$43,'Population Data'!$D$2:$D$43)</f>
        <v>3.22</v>
      </c>
      <c r="GT28">
        <f ca="1" t="shared" si="50"/>
        <v>0.3016652837185636</v>
      </c>
      <c r="GU28">
        <f t="shared" si="113"/>
        <v>29</v>
      </c>
      <c r="GV28">
        <f>LOOKUP(GU28,'Population Data'!$B$2:$B$43,'Population Data'!$D$2:$D$43)</f>
        <v>2.84</v>
      </c>
      <c r="GX28">
        <f ca="1" t="shared" si="51"/>
        <v>0.5636193568638118</v>
      </c>
      <c r="GY28">
        <f t="shared" si="114"/>
        <v>22</v>
      </c>
      <c r="GZ28">
        <f>LOOKUP(GY28,'Population Data'!$B$2:$B$43,'Population Data'!$D$2:$D$43)</f>
        <v>2.42</v>
      </c>
      <c r="HB28">
        <f ca="1" t="shared" si="52"/>
        <v>0.6201337330979235</v>
      </c>
      <c r="HC28">
        <f t="shared" si="115"/>
        <v>18</v>
      </c>
      <c r="HD28">
        <f>LOOKUP(HC28,'Population Data'!$B$2:$B$43,'Population Data'!$D$2:$D$43)</f>
        <v>4.36</v>
      </c>
      <c r="HF28">
        <f ca="1" t="shared" si="53"/>
        <v>0.44466077333308807</v>
      </c>
      <c r="HG28">
        <f t="shared" si="116"/>
        <v>25</v>
      </c>
      <c r="HH28">
        <f>LOOKUP(HG28,'Population Data'!$B$2:$B$43,'Population Data'!$D$2:$D$43)</f>
        <v>2.73</v>
      </c>
      <c r="HJ28">
        <f ca="1" t="shared" si="54"/>
        <v>0.9360294841720872</v>
      </c>
      <c r="HK28">
        <f t="shared" si="117"/>
        <v>3</v>
      </c>
      <c r="HL28">
        <f>LOOKUP(HK28,'Population Data'!$B$2:$B$43,'Population Data'!$D$2:$D$43)</f>
        <v>10.49</v>
      </c>
      <c r="HN28">
        <f ca="1" t="shared" si="55"/>
        <v>0.5233083678743755</v>
      </c>
      <c r="HO28">
        <f t="shared" si="118"/>
        <v>21</v>
      </c>
      <c r="HP28">
        <f>LOOKUP(HO28,'Population Data'!$B$2:$B$43,'Population Data'!$D$2:$D$43)</f>
        <v>4.41</v>
      </c>
      <c r="HR28">
        <f ca="1" t="shared" si="56"/>
        <v>0.12040444328495392</v>
      </c>
      <c r="HS28">
        <f t="shared" si="119"/>
        <v>37</v>
      </c>
      <c r="HT28">
        <f>LOOKUP(HS28,'Population Data'!$B$2:$B$43,'Population Data'!$D$2:$D$43)</f>
        <v>2.54</v>
      </c>
      <c r="HV28">
        <f ca="1" t="shared" si="57"/>
        <v>0.7166779952147392</v>
      </c>
      <c r="HW28">
        <f t="shared" si="120"/>
        <v>9</v>
      </c>
      <c r="HX28">
        <f>LOOKUP(HW28,'Population Data'!$B$2:$B$43,'Population Data'!$D$2:$D$43)</f>
        <v>4.03</v>
      </c>
      <c r="HZ28">
        <f ca="1" t="shared" si="58"/>
        <v>0.1416800145736915</v>
      </c>
      <c r="IA28">
        <f t="shared" si="121"/>
        <v>35</v>
      </c>
      <c r="IB28">
        <f>LOOKUP(IA28,'Population Data'!$B$2:$B$43,'Population Data'!$D$2:$D$43)</f>
        <v>2.31</v>
      </c>
      <c r="ID28">
        <f ca="1" t="shared" si="59"/>
        <v>0.8931597067558524</v>
      </c>
      <c r="IE28">
        <f t="shared" si="122"/>
        <v>5</v>
      </c>
      <c r="IF28">
        <f>LOOKUP(IE28,'Population Data'!$B$2:$B$43,'Population Data'!$D$2:$D$43)</f>
        <v>13.2</v>
      </c>
      <c r="IH28">
        <f ca="1" t="shared" si="60"/>
        <v>0.20257724721989723</v>
      </c>
      <c r="II28">
        <f t="shared" si="123"/>
        <v>33</v>
      </c>
      <c r="IJ28">
        <f>LOOKUP(II28,'Population Data'!$B$2:$B$43,'Population Data'!$D$2:$D$43)</f>
        <v>2.15</v>
      </c>
      <c r="IL28">
        <f ca="1" t="shared" si="61"/>
        <v>0.8313733300341107</v>
      </c>
      <c r="IM28">
        <f t="shared" si="124"/>
        <v>1</v>
      </c>
      <c r="IN28">
        <f>LOOKUP(IM28,'Population Data'!$B$2:$B$43,'Population Data'!$D$2:$D$43)</f>
        <v>13.2</v>
      </c>
      <c r="IP28">
        <f ca="1" t="shared" si="62"/>
        <v>0.40260687883866</v>
      </c>
      <c r="IQ28">
        <f t="shared" si="125"/>
        <v>21</v>
      </c>
      <c r="IR28">
        <f>LOOKUP(IQ28,'Population Data'!$B$2:$B$43,'Population Data'!$D$2:$D$43)</f>
        <v>4.41</v>
      </c>
    </row>
    <row r="29" spans="1:252" ht="15.75">
      <c r="A29">
        <v>28</v>
      </c>
      <c r="B29">
        <f ca="1" t="shared" si="0"/>
        <v>0.2505749470294969</v>
      </c>
      <c r="C29">
        <f t="shared" si="63"/>
        <v>35</v>
      </c>
      <c r="D29">
        <f>LOOKUP(C29,'Population Data'!$B$2:$B$43,'Population Data'!$D$2:$D$43)</f>
        <v>2.31</v>
      </c>
      <c r="F29">
        <f ca="1" t="shared" si="1"/>
        <v>0.9025880002638125</v>
      </c>
      <c r="G29">
        <f t="shared" si="64"/>
        <v>3</v>
      </c>
      <c r="H29">
        <f>LOOKUP(G29,'Population Data'!$B$2:$B$43,'Population Data'!$D$2:$D$43)</f>
        <v>10.49</v>
      </c>
      <c r="J29">
        <f ca="1" t="shared" si="2"/>
        <v>0.5728817073183518</v>
      </c>
      <c r="K29">
        <f t="shared" si="65"/>
        <v>21</v>
      </c>
      <c r="L29">
        <f>LOOKUP(K29,'Population Data'!$B$2:$B$43,'Population Data'!$D$2:$D$43)</f>
        <v>4.41</v>
      </c>
      <c r="N29">
        <f ca="1" t="shared" si="3"/>
        <v>0.5819134576502792</v>
      </c>
      <c r="O29">
        <f t="shared" si="66"/>
        <v>18</v>
      </c>
      <c r="P29">
        <f>LOOKUP(O29,'Population Data'!$B$2:$B$43,'Population Data'!$D$2:$D$43)</f>
        <v>4.36</v>
      </c>
      <c r="R29">
        <f ca="1" t="shared" si="4"/>
        <v>0.1801326595900108</v>
      </c>
      <c r="S29">
        <f t="shared" si="67"/>
        <v>37</v>
      </c>
      <c r="T29">
        <f>LOOKUP(S29,'Population Data'!$B$2:$B$43,'Population Data'!$D$2:$D$43)</f>
        <v>2.54</v>
      </c>
      <c r="V29">
        <f ca="1" t="shared" si="5"/>
        <v>0.5328081289033727</v>
      </c>
      <c r="W29">
        <f t="shared" si="68"/>
        <v>17</v>
      </c>
      <c r="X29">
        <f>LOOKUP(W29,'Population Data'!$B$2:$B$43,'Population Data'!$D$2:$D$43)</f>
        <v>4.8</v>
      </c>
      <c r="Z29">
        <f ca="1" t="shared" si="6"/>
        <v>0.33220207603949925</v>
      </c>
      <c r="AA29">
        <f t="shared" si="69"/>
        <v>27</v>
      </c>
      <c r="AB29">
        <f>LOOKUP(AA29,'Population Data'!$B$2:$B$43,'Population Data'!$D$2:$D$43)</f>
        <v>2.42</v>
      </c>
      <c r="AD29">
        <f ca="1" t="shared" si="7"/>
        <v>0.3105482253309487</v>
      </c>
      <c r="AE29">
        <f t="shared" si="70"/>
        <v>31</v>
      </c>
      <c r="AF29">
        <f>LOOKUP(AE29,'Population Data'!$B$2:$B$43,'Population Data'!$D$2:$D$43)</f>
        <v>2.54</v>
      </c>
      <c r="AH29">
        <f ca="1" t="shared" si="8"/>
        <v>0.6533706529542963</v>
      </c>
      <c r="AI29">
        <f t="shared" si="71"/>
        <v>14</v>
      </c>
      <c r="AJ29">
        <f>LOOKUP(AI29,'Population Data'!$B$2:$B$43,'Population Data'!$D$2:$D$43)</f>
        <v>3.9</v>
      </c>
      <c r="AL29">
        <f ca="1" t="shared" si="9"/>
        <v>0.8458014714401545</v>
      </c>
      <c r="AM29">
        <f t="shared" si="72"/>
        <v>10</v>
      </c>
      <c r="AN29">
        <f>LOOKUP(AM29,'Population Data'!$B$2:$B$43,'Population Data'!$D$2:$D$43)</f>
        <v>3.73</v>
      </c>
      <c r="AP29">
        <f ca="1" t="shared" si="10"/>
        <v>0.2524373283304048</v>
      </c>
      <c r="AQ29">
        <f t="shared" si="73"/>
        <v>33</v>
      </c>
      <c r="AR29">
        <f>LOOKUP(AQ29,'Population Data'!$B$2:$B$43,'Population Data'!$D$2:$D$43)</f>
        <v>2.15</v>
      </c>
      <c r="AT29">
        <f ca="1" t="shared" si="11"/>
        <v>0.03476036372033953</v>
      </c>
      <c r="AU29">
        <f t="shared" si="74"/>
        <v>41</v>
      </c>
      <c r="AV29">
        <f>LOOKUP(AU29,'Population Data'!$B$2:$B$43,'Population Data'!$D$2:$D$43)</f>
        <v>2.06</v>
      </c>
      <c r="AX29">
        <f ca="1" t="shared" si="12"/>
        <v>0.9973613046681836</v>
      </c>
      <c r="AY29">
        <f t="shared" si="75"/>
        <v>1</v>
      </c>
      <c r="AZ29">
        <f>LOOKUP(AY29,'Population Data'!$B$2:$B$43,'Population Data'!$D$2:$D$43)</f>
        <v>13.2</v>
      </c>
      <c r="BB29">
        <f ca="1" t="shared" si="13"/>
        <v>0.23267895329029276</v>
      </c>
      <c r="BC29">
        <f t="shared" si="76"/>
        <v>24</v>
      </c>
      <c r="BD29">
        <f>LOOKUP(BC29,'Population Data'!$B$2:$B$43,'Population Data'!$D$2:$D$43)</f>
        <v>1.93</v>
      </c>
      <c r="BF29">
        <f ca="1" t="shared" si="14"/>
        <v>0.1538773268418494</v>
      </c>
      <c r="BG29">
        <f t="shared" si="77"/>
        <v>39</v>
      </c>
      <c r="BH29">
        <f>LOOKUP(BG29,'Population Data'!$B$2:$B$43,'Population Data'!$D$2:$D$43)</f>
        <v>2.46</v>
      </c>
      <c r="BJ29">
        <f ca="1" t="shared" si="15"/>
        <v>0.6894424443702764</v>
      </c>
      <c r="BK29">
        <f t="shared" si="78"/>
        <v>11</v>
      </c>
      <c r="BL29">
        <f>LOOKUP(BK29,'Population Data'!$B$2:$B$43,'Population Data'!$D$2:$D$43)</f>
        <v>3.24</v>
      </c>
      <c r="BN29">
        <f ca="1" t="shared" si="16"/>
        <v>0.1257851526357593</v>
      </c>
      <c r="BO29">
        <f t="shared" si="79"/>
        <v>36</v>
      </c>
      <c r="BP29">
        <f>LOOKUP(BO29,'Population Data'!$B$2:$B$43,'Population Data'!$D$2:$D$43)</f>
        <v>2.38</v>
      </c>
      <c r="BR29">
        <f ca="1" t="shared" si="17"/>
        <v>0.3522770214529223</v>
      </c>
      <c r="BS29">
        <f t="shared" si="80"/>
        <v>22</v>
      </c>
      <c r="BT29">
        <f>LOOKUP(BS29,'Population Data'!$B$2:$B$43,'Population Data'!$D$2:$D$43)</f>
        <v>2.42</v>
      </c>
      <c r="BV29">
        <f ca="1" t="shared" si="18"/>
        <v>0.7068582074569848</v>
      </c>
      <c r="BW29">
        <f t="shared" si="81"/>
        <v>11</v>
      </c>
      <c r="BX29">
        <f>LOOKUP(BW29,'Population Data'!$B$2:$B$43,'Population Data'!$D$2:$D$43)</f>
        <v>3.24</v>
      </c>
      <c r="BZ29">
        <f ca="1" t="shared" si="19"/>
        <v>0.4003794130895435</v>
      </c>
      <c r="CA29">
        <f t="shared" si="82"/>
        <v>23</v>
      </c>
      <c r="CB29">
        <f>LOOKUP(CA29,'Population Data'!$B$2:$B$43,'Population Data'!$D$2:$D$43)</f>
        <v>2.66</v>
      </c>
      <c r="CD29">
        <f ca="1" t="shared" si="20"/>
        <v>0.5625746375668821</v>
      </c>
      <c r="CE29">
        <f t="shared" si="83"/>
        <v>16</v>
      </c>
      <c r="CF29">
        <f>LOOKUP(CE29,'Population Data'!$B$2:$B$43,'Population Data'!$D$2:$D$43)</f>
        <v>3.97</v>
      </c>
      <c r="CH29">
        <f ca="1" t="shared" si="21"/>
        <v>0.28494387221270223</v>
      </c>
      <c r="CI29">
        <f t="shared" si="84"/>
        <v>29</v>
      </c>
      <c r="CJ29">
        <f>LOOKUP(CI29,'Population Data'!$B$2:$B$43,'Population Data'!$D$2:$D$43)</f>
        <v>2.84</v>
      </c>
      <c r="CL29">
        <f ca="1" t="shared" si="22"/>
        <v>0.24487058834465159</v>
      </c>
      <c r="CM29">
        <f t="shared" si="85"/>
        <v>25</v>
      </c>
      <c r="CN29">
        <f>LOOKUP(CM29,'Population Data'!$B$2:$B$43,'Population Data'!$D$2:$D$43)</f>
        <v>2.73</v>
      </c>
      <c r="CP29">
        <f ca="1" t="shared" si="23"/>
        <v>0.4386698108691779</v>
      </c>
      <c r="CQ29">
        <f t="shared" si="86"/>
        <v>22</v>
      </c>
      <c r="CR29">
        <f>LOOKUP(CQ29,'Population Data'!$B$2:$B$43,'Population Data'!$D$2:$D$43)</f>
        <v>2.42</v>
      </c>
      <c r="CT29">
        <f ca="1" t="shared" si="24"/>
        <v>0.994376596974183</v>
      </c>
      <c r="CU29">
        <f t="shared" si="87"/>
        <v>1</v>
      </c>
      <c r="CV29">
        <f>LOOKUP(CU29,'Population Data'!$B$2:$B$43,'Population Data'!$D$2:$D$43)</f>
        <v>13.2</v>
      </c>
      <c r="CX29">
        <f ca="1" t="shared" si="25"/>
        <v>0.24110125291019502</v>
      </c>
      <c r="CY29">
        <f t="shared" si="88"/>
        <v>35</v>
      </c>
      <c r="CZ29">
        <f>LOOKUP(CY29,'Population Data'!$B$2:$B$43,'Population Data'!$D$2:$D$43)</f>
        <v>2.31</v>
      </c>
      <c r="DB29">
        <f ca="1" t="shared" si="26"/>
        <v>0.12650521034829731</v>
      </c>
      <c r="DC29">
        <f t="shared" si="89"/>
        <v>33</v>
      </c>
      <c r="DD29">
        <f>LOOKUP(DC29,'Population Data'!$B$2:$B$43,'Population Data'!$D$2:$D$43)</f>
        <v>2.15</v>
      </c>
      <c r="DF29">
        <f ca="1" t="shared" si="27"/>
        <v>0.18839574615389054</v>
      </c>
      <c r="DG29">
        <f t="shared" si="90"/>
        <v>37</v>
      </c>
      <c r="DH29">
        <f>LOOKUP(DG29,'Population Data'!$B$2:$B$43,'Population Data'!$D$2:$D$43)</f>
        <v>2.54</v>
      </c>
      <c r="DJ29">
        <f ca="1" t="shared" si="28"/>
        <v>0.4339300862158647</v>
      </c>
      <c r="DK29">
        <f t="shared" si="91"/>
        <v>25</v>
      </c>
      <c r="DL29">
        <f>LOOKUP(DK29,'Population Data'!$B$2:$B$43,'Population Data'!$D$2:$D$43)</f>
        <v>2.73</v>
      </c>
      <c r="DN29">
        <f ca="1" t="shared" si="29"/>
        <v>0.8782884800402487</v>
      </c>
      <c r="DO29">
        <f t="shared" si="92"/>
        <v>7</v>
      </c>
      <c r="DP29">
        <f>LOOKUP(DO29,'Population Data'!$B$2:$B$43,'Population Data'!$D$2:$D$43)</f>
        <v>5.22</v>
      </c>
      <c r="DR29">
        <f ca="1" t="shared" si="30"/>
        <v>0.6138094662391995</v>
      </c>
      <c r="DS29">
        <f t="shared" si="93"/>
        <v>19</v>
      </c>
      <c r="DT29">
        <f>LOOKUP(DS29,'Population Data'!$B$2:$B$43,'Population Data'!$D$2:$D$43)</f>
        <v>3.93</v>
      </c>
      <c r="DV29">
        <f ca="1" t="shared" si="31"/>
        <v>0.3121457275811508</v>
      </c>
      <c r="DW29">
        <f t="shared" si="94"/>
        <v>31</v>
      </c>
      <c r="DX29">
        <f>LOOKUP(DW29,'Population Data'!$B$2:$B$43,'Population Data'!$D$2:$D$43)</f>
        <v>2.54</v>
      </c>
      <c r="DZ29">
        <f ca="1" t="shared" si="32"/>
        <v>0.4776977880652715</v>
      </c>
      <c r="EA29">
        <f t="shared" si="95"/>
        <v>22</v>
      </c>
      <c r="EB29">
        <f>LOOKUP(EA29,'Population Data'!$B$2:$B$43,'Population Data'!$D$2:$D$43)</f>
        <v>2.42</v>
      </c>
      <c r="ED29">
        <f ca="1" t="shared" si="33"/>
        <v>0.4905531030214013</v>
      </c>
      <c r="EE29">
        <f t="shared" si="96"/>
        <v>19</v>
      </c>
      <c r="EF29">
        <f>LOOKUP(EE29,'Population Data'!$B$2:$B$43,'Population Data'!$D$2:$D$43)</f>
        <v>3.93</v>
      </c>
      <c r="EH29">
        <f ca="1" t="shared" si="34"/>
        <v>0.9913117127195357</v>
      </c>
      <c r="EI29">
        <f t="shared" si="97"/>
        <v>1</v>
      </c>
      <c r="EJ29">
        <f>LOOKUP(EI29,'Population Data'!$B$2:$B$43,'Population Data'!$D$2:$D$43)</f>
        <v>13.2</v>
      </c>
      <c r="EL29">
        <f ca="1" t="shared" si="35"/>
        <v>0.11459456781782829</v>
      </c>
      <c r="EM29">
        <f t="shared" si="98"/>
        <v>36</v>
      </c>
      <c r="EN29">
        <f>LOOKUP(EM29,'Population Data'!$B$2:$B$43,'Population Data'!$D$2:$D$43)</f>
        <v>2.38</v>
      </c>
      <c r="EP29">
        <f ca="1" t="shared" si="36"/>
        <v>0.04830686166324483</v>
      </c>
      <c r="EQ29">
        <f t="shared" si="99"/>
        <v>40</v>
      </c>
      <c r="ER29">
        <f>LOOKUP(EQ29,'Population Data'!$B$2:$B$43,'Population Data'!$D$2:$D$43)</f>
        <v>2.54</v>
      </c>
      <c r="ET29">
        <f ca="1" t="shared" si="37"/>
        <v>0.7997280342727613</v>
      </c>
      <c r="EU29">
        <f t="shared" si="100"/>
        <v>7</v>
      </c>
      <c r="EV29">
        <f>LOOKUP(EU29,'Population Data'!$B$2:$B$43,'Population Data'!$D$2:$D$43)</f>
        <v>5.22</v>
      </c>
      <c r="EX29">
        <f ca="1" t="shared" si="38"/>
        <v>0.5457875974958601</v>
      </c>
      <c r="EY29">
        <f t="shared" si="101"/>
        <v>23</v>
      </c>
      <c r="EZ29">
        <f>LOOKUP(EY29,'Population Data'!$B$2:$B$43,'Population Data'!$D$2:$D$43)</f>
        <v>2.66</v>
      </c>
      <c r="FB29">
        <f ca="1" t="shared" si="39"/>
        <v>0.7882285947469864</v>
      </c>
      <c r="FC29">
        <f t="shared" si="102"/>
        <v>13</v>
      </c>
      <c r="FD29">
        <f>LOOKUP(FC29,'Population Data'!$B$2:$B$43,'Population Data'!$D$2:$D$43)</f>
        <v>3.95</v>
      </c>
      <c r="FF29">
        <f ca="1" t="shared" si="40"/>
        <v>0.7002990811971571</v>
      </c>
      <c r="FG29">
        <f t="shared" si="103"/>
        <v>17</v>
      </c>
      <c r="FH29">
        <f>LOOKUP(FG29,'Population Data'!$B$2:$B$43,'Population Data'!$D$2:$D$43)</f>
        <v>4.8</v>
      </c>
      <c r="FJ29">
        <f ca="1" t="shared" si="41"/>
        <v>0.5475286283627118</v>
      </c>
      <c r="FK29">
        <f t="shared" si="104"/>
        <v>23</v>
      </c>
      <c r="FL29">
        <f>LOOKUP(FK29,'Population Data'!$B$2:$B$43,'Population Data'!$D$2:$D$43)</f>
        <v>2.66</v>
      </c>
      <c r="FN29">
        <f ca="1" t="shared" si="42"/>
        <v>0.9341101568435158</v>
      </c>
      <c r="FO29">
        <f t="shared" si="105"/>
        <v>4</v>
      </c>
      <c r="FP29">
        <f>LOOKUP(FO29,'Population Data'!$B$2:$B$43,'Population Data'!$D$2:$D$43)</f>
        <v>11.6</v>
      </c>
      <c r="FR29">
        <f ca="1" t="shared" si="43"/>
        <v>0.8573237722326865</v>
      </c>
      <c r="FS29">
        <f t="shared" si="106"/>
        <v>4</v>
      </c>
      <c r="FT29">
        <f>LOOKUP(FS29,'Population Data'!$B$2:$B$43,'Population Data'!$D$2:$D$43)</f>
        <v>11.6</v>
      </c>
      <c r="FV29">
        <f ca="1" t="shared" si="44"/>
        <v>0.4063856003089511</v>
      </c>
      <c r="FW29">
        <f t="shared" si="107"/>
        <v>28</v>
      </c>
      <c r="FX29">
        <f>LOOKUP(FW29,'Population Data'!$B$2:$B$43,'Population Data'!$D$2:$D$43)</f>
        <v>2.26</v>
      </c>
      <c r="FZ29">
        <f ca="1" t="shared" si="45"/>
        <v>0.48564162076633666</v>
      </c>
      <c r="GA29">
        <f t="shared" si="108"/>
        <v>22</v>
      </c>
      <c r="GB29">
        <f>LOOKUP(GA29,'Population Data'!$B$2:$B$43,'Population Data'!$D$2:$D$43)</f>
        <v>2.42</v>
      </c>
      <c r="GD29">
        <f ca="1" t="shared" si="46"/>
        <v>0.17020355570766355</v>
      </c>
      <c r="GE29">
        <f t="shared" si="109"/>
        <v>40</v>
      </c>
      <c r="GF29">
        <f>LOOKUP(GE29,'Population Data'!$B$2:$B$43,'Population Data'!$D$2:$D$43)</f>
        <v>2.54</v>
      </c>
      <c r="GH29">
        <f ca="1" t="shared" si="47"/>
        <v>0.14892654273366268</v>
      </c>
      <c r="GI29">
        <f t="shared" si="110"/>
        <v>38</v>
      </c>
      <c r="GJ29">
        <f>LOOKUP(GI29,'Population Data'!$B$2:$B$43,'Population Data'!$D$2:$D$43)</f>
        <v>2.32</v>
      </c>
      <c r="GL29">
        <f ca="1" t="shared" si="48"/>
        <v>0.14652094296832607</v>
      </c>
      <c r="GM29">
        <f t="shared" si="111"/>
        <v>34</v>
      </c>
      <c r="GN29">
        <f>LOOKUP(GM29,'Population Data'!$B$2:$B$43,'Population Data'!$D$2:$D$43)</f>
        <v>2.6</v>
      </c>
      <c r="GP29">
        <f ca="1" t="shared" si="49"/>
        <v>0.38714163064072693</v>
      </c>
      <c r="GQ29">
        <f t="shared" si="112"/>
        <v>29</v>
      </c>
      <c r="GR29">
        <f>LOOKUP(GQ29,'Population Data'!$B$2:$B$43,'Population Data'!$D$2:$D$43)</f>
        <v>2.84</v>
      </c>
      <c r="GT29">
        <f ca="1" t="shared" si="50"/>
        <v>0.6314479171201445</v>
      </c>
      <c r="GU29">
        <f t="shared" si="113"/>
        <v>13</v>
      </c>
      <c r="GV29">
        <f>LOOKUP(GU29,'Population Data'!$B$2:$B$43,'Population Data'!$D$2:$D$43)</f>
        <v>3.95</v>
      </c>
      <c r="GX29">
        <f ca="1" t="shared" si="51"/>
        <v>0.8635243351544303</v>
      </c>
      <c r="GY29">
        <f t="shared" si="114"/>
        <v>8</v>
      </c>
      <c r="GZ29">
        <f>LOOKUP(GY29,'Population Data'!$B$2:$B$43,'Population Data'!$D$2:$D$43)</f>
        <v>3.22</v>
      </c>
      <c r="HB29">
        <f ca="1" t="shared" si="52"/>
        <v>0.5690932403626636</v>
      </c>
      <c r="HC29">
        <f t="shared" si="115"/>
        <v>22</v>
      </c>
      <c r="HD29">
        <f>LOOKUP(HC29,'Population Data'!$B$2:$B$43,'Population Data'!$D$2:$D$43)</f>
        <v>2.42</v>
      </c>
      <c r="HF29">
        <f ca="1" t="shared" si="53"/>
        <v>0.6607220057278405</v>
      </c>
      <c r="HG29">
        <f t="shared" si="116"/>
        <v>16</v>
      </c>
      <c r="HH29">
        <f>LOOKUP(HG29,'Population Data'!$B$2:$B$43,'Population Data'!$D$2:$D$43)</f>
        <v>3.97</v>
      </c>
      <c r="HJ29">
        <f ca="1" t="shared" si="54"/>
        <v>0.9235370692117788</v>
      </c>
      <c r="HK29">
        <f t="shared" si="117"/>
        <v>4</v>
      </c>
      <c r="HL29">
        <f>LOOKUP(HK29,'Population Data'!$B$2:$B$43,'Population Data'!$D$2:$D$43)</f>
        <v>11.6</v>
      </c>
      <c r="HN29">
        <f ca="1" t="shared" si="55"/>
        <v>0.25514569853688873</v>
      </c>
      <c r="HO29">
        <f t="shared" si="118"/>
        <v>32</v>
      </c>
      <c r="HP29">
        <f>LOOKUP(HO29,'Population Data'!$B$2:$B$43,'Population Data'!$D$2:$D$43)</f>
        <v>2.73</v>
      </c>
      <c r="HR29">
        <f ca="1" t="shared" si="56"/>
        <v>0.5857251602038578</v>
      </c>
      <c r="HS29">
        <f t="shared" si="119"/>
        <v>18</v>
      </c>
      <c r="HT29">
        <f>LOOKUP(HS29,'Population Data'!$B$2:$B$43,'Population Data'!$D$2:$D$43)</f>
        <v>4.36</v>
      </c>
      <c r="HV29">
        <f ca="1" t="shared" si="57"/>
        <v>0.12393122955215341</v>
      </c>
      <c r="HW29">
        <f t="shared" si="120"/>
        <v>38</v>
      </c>
      <c r="HX29">
        <f>LOOKUP(HW29,'Population Data'!$B$2:$B$43,'Population Data'!$D$2:$D$43)</f>
        <v>2.32</v>
      </c>
      <c r="HZ29">
        <f ca="1" t="shared" si="58"/>
        <v>0.48866462447005454</v>
      </c>
      <c r="IA29">
        <f t="shared" si="121"/>
        <v>19</v>
      </c>
      <c r="IB29">
        <f>LOOKUP(IA29,'Population Data'!$B$2:$B$43,'Population Data'!$D$2:$D$43)</f>
        <v>3.93</v>
      </c>
      <c r="ID29">
        <f ca="1" t="shared" si="59"/>
        <v>0.12305489718718743</v>
      </c>
      <c r="IE29">
        <f t="shared" si="122"/>
        <v>37</v>
      </c>
      <c r="IF29">
        <f>LOOKUP(IE29,'Population Data'!$B$2:$B$43,'Population Data'!$D$2:$D$43)</f>
        <v>2.54</v>
      </c>
      <c r="IH29">
        <f ca="1" t="shared" si="60"/>
        <v>0.16836729128091166</v>
      </c>
      <c r="II29">
        <f t="shared" si="123"/>
        <v>36</v>
      </c>
      <c r="IJ29">
        <f>LOOKUP(II29,'Population Data'!$B$2:$B$43,'Population Data'!$D$2:$D$43)</f>
        <v>2.38</v>
      </c>
      <c r="IL29">
        <f ca="1" t="shared" si="61"/>
        <v>0.020975335002800355</v>
      </c>
      <c r="IM29">
        <f t="shared" si="124"/>
        <v>40</v>
      </c>
      <c r="IN29">
        <f>LOOKUP(IM29,'Population Data'!$B$2:$B$43,'Population Data'!$D$2:$D$43)</f>
        <v>2.54</v>
      </c>
      <c r="IP29">
        <f ca="1" t="shared" si="62"/>
        <v>0.9623860670296978</v>
      </c>
      <c r="IQ29">
        <f t="shared" si="125"/>
        <v>2</v>
      </c>
      <c r="IR29">
        <f>LOOKUP(IQ29,'Population Data'!$B$2:$B$43,'Population Data'!$D$2:$D$43)</f>
        <v>10.31</v>
      </c>
    </row>
    <row r="30" spans="1:252" ht="15.75">
      <c r="A30">
        <v>29</v>
      </c>
      <c r="B30">
        <f ca="1" t="shared" si="0"/>
        <v>0.12369761156124548</v>
      </c>
      <c r="C30">
        <f t="shared" si="63"/>
        <v>39</v>
      </c>
      <c r="D30">
        <f>LOOKUP(C30,'Population Data'!$B$2:$B$43,'Population Data'!$D$2:$D$43)</f>
        <v>2.46</v>
      </c>
      <c r="F30">
        <f ca="1" t="shared" si="1"/>
        <v>0.9956699227136959</v>
      </c>
      <c r="G30">
        <f t="shared" si="64"/>
        <v>1</v>
      </c>
      <c r="H30">
        <f>LOOKUP(G30,'Population Data'!$B$2:$B$43,'Population Data'!$D$2:$D$43)</f>
        <v>13.2</v>
      </c>
      <c r="J30">
        <f ca="1" t="shared" si="2"/>
        <v>0.8907820034376559</v>
      </c>
      <c r="K30">
        <f t="shared" si="65"/>
        <v>5</v>
      </c>
      <c r="L30">
        <f>LOOKUP(K30,'Population Data'!$B$2:$B$43,'Population Data'!$D$2:$D$43)</f>
        <v>13.2</v>
      </c>
      <c r="N30">
        <f ca="1" t="shared" si="3"/>
        <v>0.025849251980405552</v>
      </c>
      <c r="O30">
        <f t="shared" si="66"/>
        <v>42</v>
      </c>
      <c r="P30">
        <f>LOOKUP(O30,'Population Data'!$B$2:$B$43,'Population Data'!$D$2:$D$43)</f>
        <v>2.25</v>
      </c>
      <c r="R30">
        <f ca="1" t="shared" si="4"/>
        <v>0.6909104416335246</v>
      </c>
      <c r="S30">
        <f t="shared" si="67"/>
        <v>14</v>
      </c>
      <c r="T30">
        <f>LOOKUP(S30,'Population Data'!$B$2:$B$43,'Population Data'!$D$2:$D$43)</f>
        <v>3.9</v>
      </c>
      <c r="V30">
        <f ca="1" t="shared" si="5"/>
        <v>0.8003662636072562</v>
      </c>
      <c r="W30">
        <f t="shared" si="68"/>
        <v>8</v>
      </c>
      <c r="X30">
        <f>LOOKUP(W30,'Population Data'!$B$2:$B$43,'Population Data'!$D$2:$D$43)</f>
        <v>3.22</v>
      </c>
      <c r="Z30">
        <f ca="1" t="shared" si="6"/>
        <v>0.07950133460732911</v>
      </c>
      <c r="AA30">
        <f t="shared" si="69"/>
        <v>38</v>
      </c>
      <c r="AB30">
        <f>LOOKUP(AA30,'Population Data'!$B$2:$B$43,'Population Data'!$D$2:$D$43)</f>
        <v>2.32</v>
      </c>
      <c r="AD30">
        <f ca="1" t="shared" si="7"/>
        <v>0.3718387268836686</v>
      </c>
      <c r="AE30">
        <f t="shared" si="70"/>
        <v>28</v>
      </c>
      <c r="AF30">
        <f>LOOKUP(AE30,'Population Data'!$B$2:$B$43,'Population Data'!$D$2:$D$43)</f>
        <v>2.26</v>
      </c>
      <c r="AH30">
        <f ca="1" t="shared" si="8"/>
        <v>0.4892048318155383</v>
      </c>
      <c r="AI30">
        <f t="shared" si="71"/>
        <v>20</v>
      </c>
      <c r="AJ30">
        <f>LOOKUP(AI30,'Population Data'!$B$2:$B$43,'Population Data'!$D$2:$D$43)</f>
        <v>3.99</v>
      </c>
      <c r="AL30">
        <f ca="1" t="shared" si="9"/>
        <v>0.8710987028816426</v>
      </c>
      <c r="AM30">
        <f t="shared" si="72"/>
        <v>8</v>
      </c>
      <c r="AN30">
        <f>LOOKUP(AM30,'Population Data'!$B$2:$B$43,'Population Data'!$D$2:$D$43)</f>
        <v>3.22</v>
      </c>
      <c r="AP30">
        <f ca="1" t="shared" si="10"/>
        <v>0.00514677388322915</v>
      </c>
      <c r="AQ30">
        <f t="shared" si="73"/>
        <v>42</v>
      </c>
      <c r="AR30">
        <f>LOOKUP(AQ30,'Population Data'!$B$2:$B$43,'Population Data'!$D$2:$D$43)</f>
        <v>2.25</v>
      </c>
      <c r="AT30">
        <f ca="1" t="shared" si="11"/>
        <v>0.9317028217169355</v>
      </c>
      <c r="AU30">
        <f t="shared" si="74"/>
        <v>4</v>
      </c>
      <c r="AV30">
        <f>LOOKUP(AU30,'Population Data'!$B$2:$B$43,'Population Data'!$D$2:$D$43)</f>
        <v>11.6</v>
      </c>
      <c r="AX30">
        <f ca="1" t="shared" si="12"/>
        <v>0.70812140482903</v>
      </c>
      <c r="AY30">
        <f t="shared" si="75"/>
        <v>10</v>
      </c>
      <c r="AZ30">
        <f>LOOKUP(AY30,'Population Data'!$B$2:$B$43,'Population Data'!$D$2:$D$43)</f>
        <v>3.73</v>
      </c>
      <c r="BB30">
        <f ca="1" t="shared" si="13"/>
        <v>0.0775549981922844</v>
      </c>
      <c r="BC30">
        <f t="shared" si="76"/>
        <v>37</v>
      </c>
      <c r="BD30">
        <f>LOOKUP(BC30,'Population Data'!$B$2:$B$43,'Population Data'!$D$2:$D$43)</f>
        <v>2.54</v>
      </c>
      <c r="BF30">
        <f ca="1" t="shared" si="14"/>
        <v>0.9071138899166071</v>
      </c>
      <c r="BG30">
        <f t="shared" si="77"/>
        <v>3</v>
      </c>
      <c r="BH30">
        <f>LOOKUP(BG30,'Population Data'!$B$2:$B$43,'Population Data'!$D$2:$D$43)</f>
        <v>10.49</v>
      </c>
      <c r="BJ30">
        <f ca="1" t="shared" si="15"/>
        <v>0.35843408127314635</v>
      </c>
      <c r="BK30">
        <f t="shared" si="78"/>
        <v>32</v>
      </c>
      <c r="BL30">
        <f>LOOKUP(BK30,'Population Data'!$B$2:$B$43,'Population Data'!$D$2:$D$43)</f>
        <v>2.73</v>
      </c>
      <c r="BN30">
        <f ca="1" t="shared" si="16"/>
        <v>0.3095610210629527</v>
      </c>
      <c r="BO30">
        <f t="shared" si="79"/>
        <v>25</v>
      </c>
      <c r="BP30">
        <f>LOOKUP(BO30,'Population Data'!$B$2:$B$43,'Population Data'!$D$2:$D$43)</f>
        <v>2.73</v>
      </c>
      <c r="BR30">
        <f ca="1" t="shared" si="17"/>
        <v>0.20443554911063977</v>
      </c>
      <c r="BS30">
        <f t="shared" si="80"/>
        <v>28</v>
      </c>
      <c r="BT30">
        <f>LOOKUP(BS30,'Population Data'!$B$2:$B$43,'Population Data'!$D$2:$D$43)</f>
        <v>2.26</v>
      </c>
      <c r="BV30">
        <f ca="1" t="shared" si="18"/>
        <v>0.5763640817185572</v>
      </c>
      <c r="BW30">
        <f t="shared" si="81"/>
        <v>16</v>
      </c>
      <c r="BX30">
        <f>LOOKUP(BW30,'Population Data'!$B$2:$B$43,'Population Data'!$D$2:$D$43)</f>
        <v>3.97</v>
      </c>
      <c r="BZ30">
        <f ca="1" t="shared" si="19"/>
        <v>0.5484805699356273</v>
      </c>
      <c r="CA30">
        <f t="shared" si="82"/>
        <v>18</v>
      </c>
      <c r="CB30">
        <f>LOOKUP(CA30,'Population Data'!$B$2:$B$43,'Population Data'!$D$2:$D$43)</f>
        <v>4.36</v>
      </c>
      <c r="CD30">
        <f ca="1" t="shared" si="20"/>
        <v>0.5229540370768376</v>
      </c>
      <c r="CE30">
        <f t="shared" si="83"/>
        <v>19</v>
      </c>
      <c r="CF30">
        <f>LOOKUP(CE30,'Population Data'!$B$2:$B$43,'Population Data'!$D$2:$D$43)</f>
        <v>3.93</v>
      </c>
      <c r="CH30">
        <f ca="1" t="shared" si="21"/>
        <v>0.510659891055367</v>
      </c>
      <c r="CI30">
        <f t="shared" si="84"/>
        <v>22</v>
      </c>
      <c r="CJ30">
        <f>LOOKUP(CI30,'Population Data'!$B$2:$B$43,'Population Data'!$D$2:$D$43)</f>
        <v>2.42</v>
      </c>
      <c r="CL30">
        <f ca="1" t="shared" si="22"/>
        <v>0.4213304607274825</v>
      </c>
      <c r="CM30">
        <f t="shared" si="85"/>
        <v>18</v>
      </c>
      <c r="CN30">
        <f>LOOKUP(CM30,'Population Data'!$B$2:$B$43,'Population Data'!$D$2:$D$43)</f>
        <v>4.36</v>
      </c>
      <c r="CP30">
        <f ca="1" t="shared" si="23"/>
        <v>0.800553629436581</v>
      </c>
      <c r="CQ30">
        <f t="shared" si="86"/>
        <v>10</v>
      </c>
      <c r="CR30">
        <f>LOOKUP(CQ30,'Population Data'!$B$2:$B$43,'Population Data'!$D$2:$D$43)</f>
        <v>3.73</v>
      </c>
      <c r="CT30">
        <f ca="1" t="shared" si="24"/>
        <v>0.19621839798486662</v>
      </c>
      <c r="CU30">
        <f t="shared" si="87"/>
        <v>37</v>
      </c>
      <c r="CV30">
        <f>LOOKUP(CU30,'Population Data'!$B$2:$B$43,'Population Data'!$D$2:$D$43)</f>
        <v>2.54</v>
      </c>
      <c r="CX30">
        <f ca="1" t="shared" si="25"/>
        <v>0.049700309859412206</v>
      </c>
      <c r="CY30">
        <f t="shared" si="88"/>
        <v>41</v>
      </c>
      <c r="CZ30">
        <f>LOOKUP(CY30,'Population Data'!$B$2:$B$43,'Population Data'!$D$2:$D$43)</f>
        <v>2.06</v>
      </c>
      <c r="DB30">
        <f ca="1" t="shared" si="26"/>
        <v>0.7820189561908177</v>
      </c>
      <c r="DC30">
        <f t="shared" si="89"/>
        <v>11</v>
      </c>
      <c r="DD30">
        <f>LOOKUP(DC30,'Population Data'!$B$2:$B$43,'Population Data'!$D$2:$D$43)</f>
        <v>3.24</v>
      </c>
      <c r="DF30">
        <f ca="1" t="shared" si="27"/>
        <v>0.9570806625946122</v>
      </c>
      <c r="DG30">
        <f t="shared" si="90"/>
        <v>1</v>
      </c>
      <c r="DH30">
        <f>LOOKUP(DG30,'Population Data'!$B$2:$B$43,'Population Data'!$D$2:$D$43)</f>
        <v>13.2</v>
      </c>
      <c r="DJ30">
        <f ca="1" t="shared" si="28"/>
        <v>0.2040783234319108</v>
      </c>
      <c r="DK30">
        <f t="shared" si="91"/>
        <v>37</v>
      </c>
      <c r="DL30">
        <f>LOOKUP(DK30,'Population Data'!$B$2:$B$43,'Population Data'!$D$2:$D$43)</f>
        <v>2.54</v>
      </c>
      <c r="DN30">
        <f ca="1" t="shared" si="29"/>
        <v>0.4607791169198263</v>
      </c>
      <c r="DO30">
        <f t="shared" si="92"/>
        <v>25</v>
      </c>
      <c r="DP30">
        <f>LOOKUP(DO30,'Population Data'!$B$2:$B$43,'Population Data'!$D$2:$D$43)</f>
        <v>2.73</v>
      </c>
      <c r="DR30">
        <f ca="1" t="shared" si="30"/>
        <v>0.8273154181901735</v>
      </c>
      <c r="DS30">
        <f t="shared" si="93"/>
        <v>7</v>
      </c>
      <c r="DT30">
        <f>LOOKUP(DS30,'Population Data'!$B$2:$B$43,'Population Data'!$D$2:$D$43)</f>
        <v>5.22</v>
      </c>
      <c r="DV30">
        <f ca="1" t="shared" si="31"/>
        <v>0.3901943242247058</v>
      </c>
      <c r="DW30">
        <f t="shared" si="94"/>
        <v>26</v>
      </c>
      <c r="DX30">
        <f>LOOKUP(DW30,'Population Data'!$B$2:$B$43,'Population Data'!$D$2:$D$43)</f>
        <v>3.15</v>
      </c>
      <c r="DZ30">
        <f ca="1" t="shared" si="32"/>
        <v>0.008733268659704918</v>
      </c>
      <c r="EA30">
        <f t="shared" si="95"/>
        <v>41</v>
      </c>
      <c r="EB30">
        <f>LOOKUP(EA30,'Population Data'!$B$2:$B$43,'Population Data'!$D$2:$D$43)</f>
        <v>2.06</v>
      </c>
      <c r="ED30">
        <f ca="1" t="shared" si="33"/>
        <v>0.017826578276686544</v>
      </c>
      <c r="EE30">
        <f t="shared" si="96"/>
        <v>41</v>
      </c>
      <c r="EF30">
        <f>LOOKUP(EE30,'Population Data'!$B$2:$B$43,'Population Data'!$D$2:$D$43)</f>
        <v>2.06</v>
      </c>
      <c r="EH30">
        <f ca="1" t="shared" si="34"/>
        <v>0.42514671183629016</v>
      </c>
      <c r="EI30">
        <f t="shared" si="97"/>
        <v>22</v>
      </c>
      <c r="EJ30">
        <f>LOOKUP(EI30,'Population Data'!$B$2:$B$43,'Population Data'!$D$2:$D$43)</f>
        <v>2.42</v>
      </c>
      <c r="EL30">
        <f ca="1" t="shared" si="35"/>
        <v>0.554413947760703</v>
      </c>
      <c r="EM30">
        <f t="shared" si="98"/>
        <v>20</v>
      </c>
      <c r="EN30">
        <f>LOOKUP(EM30,'Population Data'!$B$2:$B$43,'Population Data'!$D$2:$D$43)</f>
        <v>3.99</v>
      </c>
      <c r="EP30">
        <f ca="1" t="shared" si="36"/>
        <v>0.13898261557061764</v>
      </c>
      <c r="EQ30">
        <f t="shared" si="99"/>
        <v>32</v>
      </c>
      <c r="ER30">
        <f>LOOKUP(EQ30,'Population Data'!$B$2:$B$43,'Population Data'!$D$2:$D$43)</f>
        <v>2.73</v>
      </c>
      <c r="ET30">
        <f ca="1" t="shared" si="37"/>
        <v>0.4815151000546313</v>
      </c>
      <c r="EU30">
        <f t="shared" si="100"/>
        <v>23</v>
      </c>
      <c r="EV30">
        <f>LOOKUP(EU30,'Population Data'!$B$2:$B$43,'Population Data'!$D$2:$D$43)</f>
        <v>2.66</v>
      </c>
      <c r="EX30">
        <f ca="1" t="shared" si="38"/>
        <v>0.07408765718587929</v>
      </c>
      <c r="EY30">
        <f t="shared" si="101"/>
        <v>37</v>
      </c>
      <c r="EZ30">
        <f>LOOKUP(EY30,'Population Data'!$B$2:$B$43,'Population Data'!$D$2:$D$43)</f>
        <v>2.54</v>
      </c>
      <c r="FB30">
        <f ca="1" t="shared" si="39"/>
        <v>0.8857319582261685</v>
      </c>
      <c r="FC30">
        <f t="shared" si="102"/>
        <v>5</v>
      </c>
      <c r="FD30">
        <f>LOOKUP(FC30,'Population Data'!$B$2:$B$43,'Population Data'!$D$2:$D$43)</f>
        <v>13.2</v>
      </c>
      <c r="FF30">
        <f ca="1" t="shared" si="40"/>
        <v>0.7269539450101141</v>
      </c>
      <c r="FG30">
        <f t="shared" si="103"/>
        <v>15</v>
      </c>
      <c r="FH30">
        <f>LOOKUP(FG30,'Population Data'!$B$2:$B$43,'Population Data'!$D$2:$D$43)</f>
        <v>4.35</v>
      </c>
      <c r="FJ30">
        <f ca="1" t="shared" si="41"/>
        <v>0.9349700330904172</v>
      </c>
      <c r="FK30">
        <f t="shared" si="104"/>
        <v>3</v>
      </c>
      <c r="FL30">
        <f>LOOKUP(FK30,'Population Data'!$B$2:$B$43,'Population Data'!$D$2:$D$43)</f>
        <v>10.49</v>
      </c>
      <c r="FN30">
        <f ca="1" t="shared" si="42"/>
        <v>0.8823714532216291</v>
      </c>
      <c r="FO30">
        <f t="shared" si="105"/>
        <v>9</v>
      </c>
      <c r="FP30">
        <f>LOOKUP(FO30,'Population Data'!$B$2:$B$43,'Population Data'!$D$2:$D$43)</f>
        <v>4.03</v>
      </c>
      <c r="FR30">
        <f ca="1" t="shared" si="43"/>
        <v>0.06044503376138877</v>
      </c>
      <c r="FS30">
        <f t="shared" si="106"/>
        <v>40</v>
      </c>
      <c r="FT30">
        <f>LOOKUP(FS30,'Population Data'!$B$2:$B$43,'Population Data'!$D$2:$D$43)</f>
        <v>2.54</v>
      </c>
      <c r="FV30">
        <f ca="1" t="shared" si="44"/>
        <v>0.8755327297720726</v>
      </c>
      <c r="FW30">
        <f t="shared" si="107"/>
        <v>7</v>
      </c>
      <c r="FX30">
        <f>LOOKUP(FW30,'Population Data'!$B$2:$B$43,'Population Data'!$D$2:$D$43)</f>
        <v>5.22</v>
      </c>
      <c r="FZ30">
        <f ca="1" t="shared" si="45"/>
        <v>0.8952393075824933</v>
      </c>
      <c r="GA30">
        <f t="shared" si="108"/>
        <v>1</v>
      </c>
      <c r="GB30">
        <f>LOOKUP(GA30,'Population Data'!$B$2:$B$43,'Population Data'!$D$2:$D$43)</f>
        <v>13.2</v>
      </c>
      <c r="GD30">
        <f ca="1" t="shared" si="46"/>
        <v>0.861582637376033</v>
      </c>
      <c r="GE30">
        <f t="shared" si="109"/>
        <v>8</v>
      </c>
      <c r="GF30">
        <f>LOOKUP(GE30,'Population Data'!$B$2:$B$43,'Population Data'!$D$2:$D$43)</f>
        <v>3.22</v>
      </c>
      <c r="GH30">
        <f ca="1" t="shared" si="47"/>
        <v>0.2563546220226919</v>
      </c>
      <c r="GI30">
        <f t="shared" si="110"/>
        <v>30</v>
      </c>
      <c r="GJ30">
        <f>LOOKUP(GI30,'Population Data'!$B$2:$B$43,'Population Data'!$D$2:$D$43)</f>
        <v>2.1</v>
      </c>
      <c r="GL30">
        <f ca="1" t="shared" si="48"/>
        <v>0.13416412112561704</v>
      </c>
      <c r="GM30">
        <f t="shared" si="111"/>
        <v>35</v>
      </c>
      <c r="GN30">
        <f>LOOKUP(GM30,'Population Data'!$B$2:$B$43,'Population Data'!$D$2:$D$43)</f>
        <v>2.31</v>
      </c>
      <c r="GP30">
        <f ca="1" t="shared" si="49"/>
        <v>0.09710537540579312</v>
      </c>
      <c r="GQ30">
        <f t="shared" si="112"/>
        <v>40</v>
      </c>
      <c r="GR30">
        <f>LOOKUP(GQ30,'Population Data'!$B$2:$B$43,'Population Data'!$D$2:$D$43)</f>
        <v>2.54</v>
      </c>
      <c r="GT30">
        <f ca="1" t="shared" si="50"/>
        <v>0.05491839234590146</v>
      </c>
      <c r="GU30">
        <f t="shared" si="113"/>
        <v>41</v>
      </c>
      <c r="GV30">
        <f>LOOKUP(GU30,'Population Data'!$B$2:$B$43,'Population Data'!$D$2:$D$43)</f>
        <v>2.06</v>
      </c>
      <c r="GX30">
        <f ca="1" t="shared" si="51"/>
        <v>0.8576743507032614</v>
      </c>
      <c r="GY30">
        <f t="shared" si="114"/>
        <v>10</v>
      </c>
      <c r="GZ30">
        <f>LOOKUP(GY30,'Population Data'!$B$2:$B$43,'Population Data'!$D$2:$D$43)</f>
        <v>3.73</v>
      </c>
      <c r="HB30">
        <f ca="1" t="shared" si="52"/>
        <v>0.3262800710617373</v>
      </c>
      <c r="HC30">
        <f t="shared" si="115"/>
        <v>29</v>
      </c>
      <c r="HD30">
        <f>LOOKUP(HC30,'Population Data'!$B$2:$B$43,'Population Data'!$D$2:$D$43)</f>
        <v>2.84</v>
      </c>
      <c r="HF30">
        <f ca="1" t="shared" si="53"/>
        <v>0.6916947452448718</v>
      </c>
      <c r="HG30">
        <f t="shared" si="116"/>
        <v>14</v>
      </c>
      <c r="HH30">
        <f>LOOKUP(HG30,'Population Data'!$B$2:$B$43,'Population Data'!$D$2:$D$43)</f>
        <v>3.9</v>
      </c>
      <c r="HJ30">
        <f ca="1" t="shared" si="54"/>
        <v>0.29109756926825303</v>
      </c>
      <c r="HK30">
        <f t="shared" si="117"/>
        <v>27</v>
      </c>
      <c r="HL30">
        <f>LOOKUP(HK30,'Population Data'!$B$2:$B$43,'Population Data'!$D$2:$D$43)</f>
        <v>2.42</v>
      </c>
      <c r="HN30">
        <f ca="1" t="shared" si="55"/>
        <v>0.5370053375974461</v>
      </c>
      <c r="HO30">
        <f t="shared" si="118"/>
        <v>20</v>
      </c>
      <c r="HP30">
        <f>LOOKUP(HO30,'Population Data'!$B$2:$B$43,'Population Data'!$D$2:$D$43)</f>
        <v>3.99</v>
      </c>
      <c r="HR30">
        <f ca="1" t="shared" si="56"/>
        <v>0.5794161971226179</v>
      </c>
      <c r="HS30">
        <f t="shared" si="119"/>
        <v>19</v>
      </c>
      <c r="HT30">
        <f>LOOKUP(HS30,'Population Data'!$B$2:$B$43,'Population Data'!$D$2:$D$43)</f>
        <v>3.93</v>
      </c>
      <c r="HV30">
        <f ca="1" t="shared" si="57"/>
        <v>0.3425185657299493</v>
      </c>
      <c r="HW30">
        <f t="shared" si="120"/>
        <v>25</v>
      </c>
      <c r="HX30">
        <f>LOOKUP(HW30,'Population Data'!$B$2:$B$43,'Population Data'!$D$2:$D$43)</f>
        <v>2.73</v>
      </c>
      <c r="HZ30">
        <f ca="1" t="shared" si="58"/>
        <v>0.9223225810257571</v>
      </c>
      <c r="IA30">
        <f t="shared" si="121"/>
        <v>3</v>
      </c>
      <c r="IB30">
        <f>LOOKUP(IA30,'Population Data'!$B$2:$B$43,'Population Data'!$D$2:$D$43)</f>
        <v>10.49</v>
      </c>
      <c r="ID30">
        <f ca="1" t="shared" si="59"/>
        <v>0.7090836868101816</v>
      </c>
      <c r="IE30">
        <f t="shared" si="122"/>
        <v>15</v>
      </c>
      <c r="IF30">
        <f>LOOKUP(IE30,'Population Data'!$B$2:$B$43,'Population Data'!$D$2:$D$43)</f>
        <v>4.35</v>
      </c>
      <c r="IH30">
        <f ca="1" t="shared" si="60"/>
        <v>0.1324225159194934</v>
      </c>
      <c r="II30">
        <f t="shared" si="123"/>
        <v>38</v>
      </c>
      <c r="IJ30">
        <f>LOOKUP(II30,'Population Data'!$B$2:$B$43,'Population Data'!$D$2:$D$43)</f>
        <v>2.32</v>
      </c>
      <c r="IL30">
        <f ca="1" t="shared" si="61"/>
        <v>0.2879638784677586</v>
      </c>
      <c r="IM30">
        <f t="shared" si="124"/>
        <v>23</v>
      </c>
      <c r="IN30">
        <f>LOOKUP(IM30,'Population Data'!$B$2:$B$43,'Population Data'!$D$2:$D$43)</f>
        <v>2.66</v>
      </c>
      <c r="IP30">
        <f ca="1" t="shared" si="62"/>
        <v>0.31390819914216916</v>
      </c>
      <c r="IQ30">
        <f t="shared" si="125"/>
        <v>28</v>
      </c>
      <c r="IR30">
        <f>LOOKUP(IQ30,'Population Data'!$B$2:$B$43,'Population Data'!$D$2:$D$43)</f>
        <v>2.26</v>
      </c>
    </row>
    <row r="31" spans="1:252" ht="15.75">
      <c r="A31">
        <v>30</v>
      </c>
      <c r="B31">
        <f ca="1" t="shared" si="0"/>
        <v>0.8943192646054139</v>
      </c>
      <c r="C31">
        <f t="shared" si="63"/>
        <v>6</v>
      </c>
      <c r="D31">
        <f>LOOKUP(C31,'Population Data'!$B$2:$B$43,'Population Data'!$D$2:$D$43)</f>
        <v>7.64</v>
      </c>
      <c r="F31">
        <f ca="1" t="shared" si="1"/>
        <v>0.35442763717807224</v>
      </c>
      <c r="G31">
        <f t="shared" si="64"/>
        <v>27</v>
      </c>
      <c r="H31">
        <f>LOOKUP(G31,'Population Data'!$B$2:$B$43,'Population Data'!$D$2:$D$43)</f>
        <v>2.42</v>
      </c>
      <c r="J31">
        <f ca="1" t="shared" si="2"/>
        <v>0.5847230645280286</v>
      </c>
      <c r="K31">
        <f t="shared" si="65"/>
        <v>19</v>
      </c>
      <c r="L31">
        <f>LOOKUP(K31,'Population Data'!$B$2:$B$43,'Population Data'!$D$2:$D$43)</f>
        <v>3.93</v>
      </c>
      <c r="N31">
        <f ca="1" t="shared" si="3"/>
        <v>0.028273811940932703</v>
      </c>
      <c r="O31">
        <f t="shared" si="66"/>
        <v>41</v>
      </c>
      <c r="P31">
        <f>LOOKUP(O31,'Population Data'!$B$2:$B$43,'Population Data'!$D$2:$D$43)</f>
        <v>2.06</v>
      </c>
      <c r="R31">
        <f ca="1" t="shared" si="4"/>
        <v>0.7309629887147933</v>
      </c>
      <c r="S31">
        <f t="shared" si="67"/>
        <v>11</v>
      </c>
      <c r="T31">
        <f>LOOKUP(S31,'Population Data'!$B$2:$B$43,'Population Data'!$D$2:$D$43)</f>
        <v>3.24</v>
      </c>
      <c r="V31">
        <f ca="1" t="shared" si="5"/>
        <v>0.8274907330289275</v>
      </c>
      <c r="W31">
        <f t="shared" si="68"/>
        <v>7</v>
      </c>
      <c r="X31">
        <f>LOOKUP(W31,'Population Data'!$B$2:$B$43,'Population Data'!$D$2:$D$43)</f>
        <v>5.22</v>
      </c>
      <c r="Z31">
        <f ca="1" t="shared" si="6"/>
        <v>0.4026153913011117</v>
      </c>
      <c r="AA31">
        <f t="shared" si="69"/>
        <v>25</v>
      </c>
      <c r="AB31">
        <f>LOOKUP(AA31,'Population Data'!$B$2:$B$43,'Population Data'!$D$2:$D$43)</f>
        <v>2.73</v>
      </c>
      <c r="AD31">
        <f ca="1" t="shared" si="7"/>
        <v>0.39287312280849795</v>
      </c>
      <c r="AE31">
        <f t="shared" si="70"/>
        <v>26</v>
      </c>
      <c r="AF31">
        <f>LOOKUP(AE31,'Population Data'!$B$2:$B$43,'Population Data'!$D$2:$D$43)</f>
        <v>3.15</v>
      </c>
      <c r="AH31">
        <f ca="1" t="shared" si="8"/>
        <v>0.9258227720897948</v>
      </c>
      <c r="AI31">
        <f t="shared" si="71"/>
        <v>3</v>
      </c>
      <c r="AJ31">
        <f>LOOKUP(AI31,'Population Data'!$B$2:$B$43,'Population Data'!$D$2:$D$43)</f>
        <v>10.49</v>
      </c>
      <c r="AL31">
        <f ca="1" t="shared" si="9"/>
        <v>0.7569378538850596</v>
      </c>
      <c r="AM31">
        <f t="shared" si="72"/>
        <v>13</v>
      </c>
      <c r="AN31">
        <f>LOOKUP(AM31,'Population Data'!$B$2:$B$43,'Population Data'!$D$2:$D$43)</f>
        <v>3.95</v>
      </c>
      <c r="AP31">
        <f ca="1" t="shared" si="10"/>
        <v>0.6026147140171458</v>
      </c>
      <c r="AQ31">
        <f t="shared" si="73"/>
        <v>17</v>
      </c>
      <c r="AR31">
        <f>LOOKUP(AQ31,'Population Data'!$B$2:$B$43,'Population Data'!$D$2:$D$43)</f>
        <v>4.8</v>
      </c>
      <c r="AT31">
        <f ca="1" t="shared" si="11"/>
        <v>0.35325728666771716</v>
      </c>
      <c r="AU31">
        <f t="shared" si="74"/>
        <v>26</v>
      </c>
      <c r="AV31">
        <f>LOOKUP(AU31,'Population Data'!$B$2:$B$43,'Population Data'!$D$2:$D$43)</f>
        <v>3.15</v>
      </c>
      <c r="AX31">
        <f ca="1" t="shared" si="12"/>
        <v>0.39876869751019206</v>
      </c>
      <c r="AY31">
        <f t="shared" si="75"/>
        <v>29</v>
      </c>
      <c r="AZ31">
        <f>LOOKUP(AY31,'Population Data'!$B$2:$B$43,'Population Data'!$D$2:$D$43)</f>
        <v>2.84</v>
      </c>
      <c r="BB31">
        <f ca="1" t="shared" si="13"/>
        <v>0.15469023706367013</v>
      </c>
      <c r="BC31">
        <f t="shared" si="76"/>
        <v>30</v>
      </c>
      <c r="BD31">
        <f>LOOKUP(BC31,'Population Data'!$B$2:$B$43,'Population Data'!$D$2:$D$43)</f>
        <v>2.1</v>
      </c>
      <c r="BF31">
        <f ca="1" t="shared" si="14"/>
        <v>0.9266048711184156</v>
      </c>
      <c r="BG31">
        <f t="shared" si="77"/>
        <v>1</v>
      </c>
      <c r="BH31">
        <f>LOOKUP(BG31,'Population Data'!$B$2:$B$43,'Population Data'!$D$2:$D$43)</f>
        <v>13.2</v>
      </c>
      <c r="BJ31">
        <f ca="1" t="shared" si="15"/>
        <v>0.5306826186024655</v>
      </c>
      <c r="BK31">
        <f t="shared" si="78"/>
        <v>17</v>
      </c>
      <c r="BL31">
        <f>LOOKUP(BK31,'Population Data'!$B$2:$B$43,'Population Data'!$D$2:$D$43)</f>
        <v>4.8</v>
      </c>
      <c r="BN31">
        <f ca="1" t="shared" si="16"/>
        <v>0.5339009227598196</v>
      </c>
      <c r="BO31">
        <f t="shared" si="79"/>
        <v>22</v>
      </c>
      <c r="BP31">
        <f>LOOKUP(BO31,'Population Data'!$B$2:$B$43,'Population Data'!$D$2:$D$43)</f>
        <v>2.42</v>
      </c>
      <c r="BR31">
        <f ca="1" t="shared" si="17"/>
        <v>0.9262115065569356</v>
      </c>
      <c r="BS31">
        <f t="shared" si="80"/>
        <v>2</v>
      </c>
      <c r="BT31">
        <f>LOOKUP(BS31,'Population Data'!$B$2:$B$43,'Population Data'!$D$2:$D$43)</f>
        <v>10.31</v>
      </c>
      <c r="BV31">
        <f ca="1" t="shared" si="18"/>
        <v>0.1459380857729986</v>
      </c>
      <c r="BW31">
        <f t="shared" si="81"/>
        <v>37</v>
      </c>
      <c r="BX31">
        <f>LOOKUP(BW31,'Population Data'!$B$2:$B$43,'Population Data'!$D$2:$D$43)</f>
        <v>2.54</v>
      </c>
      <c r="BZ31">
        <f ca="1" t="shared" si="19"/>
        <v>0.09899914307667723</v>
      </c>
      <c r="CA31">
        <f t="shared" si="82"/>
        <v>38</v>
      </c>
      <c r="CB31">
        <f>LOOKUP(CA31,'Population Data'!$B$2:$B$43,'Population Data'!$D$2:$D$43)</f>
        <v>2.32</v>
      </c>
      <c r="CD31">
        <f ca="1" t="shared" si="20"/>
        <v>0.015528790243819923</v>
      </c>
      <c r="CE31">
        <f t="shared" si="83"/>
        <v>42</v>
      </c>
      <c r="CF31">
        <f>LOOKUP(CE31,'Population Data'!$B$2:$B$43,'Population Data'!$D$2:$D$43)</f>
        <v>2.25</v>
      </c>
      <c r="CH31">
        <f ca="1" t="shared" si="21"/>
        <v>0.4577781627851788</v>
      </c>
      <c r="CI31">
        <f t="shared" si="84"/>
        <v>24</v>
      </c>
      <c r="CJ31">
        <f>LOOKUP(CI31,'Population Data'!$B$2:$B$43,'Population Data'!$D$2:$D$43)</f>
        <v>1.93</v>
      </c>
      <c r="CL31">
        <f ca="1" t="shared" si="22"/>
        <v>0.7733436142204138</v>
      </c>
      <c r="CM31">
        <f t="shared" si="85"/>
        <v>9</v>
      </c>
      <c r="CN31">
        <f>LOOKUP(CM31,'Population Data'!$B$2:$B$43,'Population Data'!$D$2:$D$43)</f>
        <v>4.03</v>
      </c>
      <c r="CP31">
        <f ca="1" t="shared" si="23"/>
        <v>0.9563205329027046</v>
      </c>
      <c r="CQ31">
        <f t="shared" si="86"/>
        <v>1</v>
      </c>
      <c r="CR31">
        <f>LOOKUP(CQ31,'Population Data'!$B$2:$B$43,'Population Data'!$D$2:$D$43)</f>
        <v>13.2</v>
      </c>
      <c r="CT31">
        <f ca="1" t="shared" si="24"/>
        <v>0.3791179347001472</v>
      </c>
      <c r="CU31">
        <f t="shared" si="87"/>
        <v>28</v>
      </c>
      <c r="CV31">
        <f>LOOKUP(CU31,'Population Data'!$B$2:$B$43,'Population Data'!$D$2:$D$43)</f>
        <v>2.26</v>
      </c>
      <c r="CX31">
        <f ca="1" t="shared" si="25"/>
        <v>0.5704280360290404</v>
      </c>
      <c r="CY31">
        <f t="shared" si="88"/>
        <v>21</v>
      </c>
      <c r="CZ31">
        <f>LOOKUP(CY31,'Population Data'!$B$2:$B$43,'Population Data'!$D$2:$D$43)</f>
        <v>4.41</v>
      </c>
      <c r="DB31">
        <f ca="1" t="shared" si="26"/>
        <v>0.6806391727319179</v>
      </c>
      <c r="DC31">
        <f t="shared" si="89"/>
        <v>14</v>
      </c>
      <c r="DD31">
        <f>LOOKUP(DC31,'Population Data'!$B$2:$B$43,'Population Data'!$D$2:$D$43)</f>
        <v>3.9</v>
      </c>
      <c r="DF31">
        <f ca="1" t="shared" si="27"/>
        <v>0.22620353590333675</v>
      </c>
      <c r="DG31">
        <f t="shared" si="90"/>
        <v>33</v>
      </c>
      <c r="DH31">
        <f>LOOKUP(DG31,'Population Data'!$B$2:$B$43,'Population Data'!$D$2:$D$43)</f>
        <v>2.15</v>
      </c>
      <c r="DJ31">
        <f ca="1" t="shared" si="28"/>
        <v>0.36941826256745547</v>
      </c>
      <c r="DK31">
        <f t="shared" si="91"/>
        <v>31</v>
      </c>
      <c r="DL31">
        <f>LOOKUP(DK31,'Population Data'!$B$2:$B$43,'Population Data'!$D$2:$D$43)</f>
        <v>2.54</v>
      </c>
      <c r="DN31">
        <f ca="1" t="shared" si="29"/>
        <v>0.7087926407215691</v>
      </c>
      <c r="DO31">
        <f t="shared" si="92"/>
        <v>13</v>
      </c>
      <c r="DP31">
        <f>LOOKUP(DO31,'Population Data'!$B$2:$B$43,'Population Data'!$D$2:$D$43)</f>
        <v>3.95</v>
      </c>
      <c r="DR31">
        <f ca="1" t="shared" si="30"/>
        <v>0.647458639997981</v>
      </c>
      <c r="DS31">
        <f t="shared" si="93"/>
        <v>16</v>
      </c>
      <c r="DT31">
        <f>LOOKUP(DS31,'Population Data'!$B$2:$B$43,'Population Data'!$D$2:$D$43)</f>
        <v>3.97</v>
      </c>
      <c r="DV31">
        <f ca="1" t="shared" si="31"/>
        <v>0.5609371856167048</v>
      </c>
      <c r="DW31">
        <f t="shared" si="94"/>
        <v>17</v>
      </c>
      <c r="DX31">
        <f>LOOKUP(DW31,'Population Data'!$B$2:$B$43,'Population Data'!$D$2:$D$43)</f>
        <v>4.8</v>
      </c>
      <c r="DZ31">
        <f ca="1" t="shared" si="32"/>
        <v>0.4997198305675503</v>
      </c>
      <c r="EA31">
        <f t="shared" si="95"/>
        <v>21</v>
      </c>
      <c r="EB31">
        <f>LOOKUP(EA31,'Population Data'!$B$2:$B$43,'Population Data'!$D$2:$D$43)</f>
        <v>4.41</v>
      </c>
      <c r="ED31">
        <f ca="1" t="shared" si="33"/>
        <v>0.2306862574221732</v>
      </c>
      <c r="EE31">
        <f t="shared" si="96"/>
        <v>30</v>
      </c>
      <c r="EF31">
        <f>LOOKUP(EE31,'Population Data'!$B$2:$B$43,'Population Data'!$D$2:$D$43)</f>
        <v>2.1</v>
      </c>
      <c r="EH31">
        <f ca="1" t="shared" si="34"/>
        <v>0.5441428475092498</v>
      </c>
      <c r="EI31">
        <f t="shared" si="97"/>
        <v>19</v>
      </c>
      <c r="EJ31">
        <f>LOOKUP(EI31,'Population Data'!$B$2:$B$43,'Population Data'!$D$2:$D$43)</f>
        <v>3.93</v>
      </c>
      <c r="EL31">
        <f ca="1" t="shared" si="35"/>
        <v>0.5923151160206045</v>
      </c>
      <c r="EM31">
        <f t="shared" si="98"/>
        <v>19</v>
      </c>
      <c r="EN31">
        <f>LOOKUP(EM31,'Population Data'!$B$2:$B$43,'Population Data'!$D$2:$D$43)</f>
        <v>3.93</v>
      </c>
      <c r="EP31">
        <f ca="1" t="shared" si="36"/>
        <v>0.020375031546528755</v>
      </c>
      <c r="EQ31">
        <f t="shared" si="99"/>
        <v>42</v>
      </c>
      <c r="ER31">
        <f>LOOKUP(EQ31,'Population Data'!$B$2:$B$43,'Population Data'!$D$2:$D$43)</f>
        <v>2.25</v>
      </c>
      <c r="ET31">
        <f ca="1" t="shared" si="37"/>
        <v>0.26250815906722547</v>
      </c>
      <c r="EU31">
        <f t="shared" si="100"/>
        <v>30</v>
      </c>
      <c r="EV31">
        <f>LOOKUP(EU31,'Population Data'!$B$2:$B$43,'Population Data'!$D$2:$D$43)</f>
        <v>2.1</v>
      </c>
      <c r="EX31">
        <f ca="1" t="shared" si="38"/>
        <v>0.7663909186629981</v>
      </c>
      <c r="EY31">
        <f t="shared" si="101"/>
        <v>11</v>
      </c>
      <c r="EZ31">
        <f>LOOKUP(EY31,'Population Data'!$B$2:$B$43,'Population Data'!$D$2:$D$43)</f>
        <v>3.24</v>
      </c>
      <c r="FB31">
        <f ca="1" t="shared" si="39"/>
        <v>0.6388636790396712</v>
      </c>
      <c r="FC31">
        <f t="shared" si="102"/>
        <v>21</v>
      </c>
      <c r="FD31">
        <f>LOOKUP(FC31,'Population Data'!$B$2:$B$43,'Population Data'!$D$2:$D$43)</f>
        <v>4.41</v>
      </c>
      <c r="FF31">
        <f ca="1" t="shared" si="40"/>
        <v>0.5163817007887511</v>
      </c>
      <c r="FG31">
        <f t="shared" si="103"/>
        <v>22</v>
      </c>
      <c r="FH31">
        <f>LOOKUP(FG31,'Population Data'!$B$2:$B$43,'Population Data'!$D$2:$D$43)</f>
        <v>2.42</v>
      </c>
      <c r="FJ31">
        <f ca="1" t="shared" si="41"/>
        <v>0.048314186563278017</v>
      </c>
      <c r="FK31">
        <f t="shared" si="104"/>
        <v>38</v>
      </c>
      <c r="FL31">
        <f>LOOKUP(FK31,'Population Data'!$B$2:$B$43,'Population Data'!$D$2:$D$43)</f>
        <v>2.32</v>
      </c>
      <c r="FN31">
        <f ca="1" t="shared" si="42"/>
        <v>0.027737335628078785</v>
      </c>
      <c r="FO31">
        <f t="shared" si="105"/>
        <v>41</v>
      </c>
      <c r="FP31">
        <f>LOOKUP(FO31,'Population Data'!$B$2:$B$43,'Population Data'!$D$2:$D$43)</f>
        <v>2.06</v>
      </c>
      <c r="FR31">
        <f ca="1" t="shared" si="43"/>
        <v>0.18923172265027988</v>
      </c>
      <c r="FS31">
        <f t="shared" si="106"/>
        <v>35</v>
      </c>
      <c r="FT31">
        <f>LOOKUP(FS31,'Population Data'!$B$2:$B$43,'Population Data'!$D$2:$D$43)</f>
        <v>2.31</v>
      </c>
      <c r="FV31">
        <f ca="1" t="shared" si="44"/>
        <v>0.6369793073609558</v>
      </c>
      <c r="FW31">
        <f t="shared" si="107"/>
        <v>19</v>
      </c>
      <c r="FX31">
        <f>LOOKUP(FW31,'Population Data'!$B$2:$B$43,'Population Data'!$D$2:$D$43)</f>
        <v>3.93</v>
      </c>
      <c r="FZ31">
        <f ca="1" t="shared" si="45"/>
        <v>0.21884460289959728</v>
      </c>
      <c r="GA31">
        <f t="shared" si="108"/>
        <v>34</v>
      </c>
      <c r="GB31">
        <f>LOOKUP(GA31,'Population Data'!$B$2:$B$43,'Population Data'!$D$2:$D$43)</f>
        <v>2.6</v>
      </c>
      <c r="GD31">
        <f ca="1" t="shared" si="46"/>
        <v>0.6142828921859366</v>
      </c>
      <c r="GE31">
        <f t="shared" si="109"/>
        <v>22</v>
      </c>
      <c r="GF31">
        <f>LOOKUP(GE31,'Population Data'!$B$2:$B$43,'Population Data'!$D$2:$D$43)</f>
        <v>2.42</v>
      </c>
      <c r="GH31">
        <f ca="1" t="shared" si="47"/>
        <v>0.15086879028611921</v>
      </c>
      <c r="GI31">
        <f t="shared" si="110"/>
        <v>37</v>
      </c>
      <c r="GJ31">
        <f>LOOKUP(GI31,'Population Data'!$B$2:$B$43,'Population Data'!$D$2:$D$43)</f>
        <v>2.54</v>
      </c>
      <c r="GL31">
        <f ca="1" t="shared" si="48"/>
        <v>0.07615923759836518</v>
      </c>
      <c r="GM31">
        <f t="shared" si="111"/>
        <v>41</v>
      </c>
      <c r="GN31">
        <f>LOOKUP(GM31,'Population Data'!$B$2:$B$43,'Population Data'!$D$2:$D$43)</f>
        <v>2.06</v>
      </c>
      <c r="GP31">
        <f ca="1" t="shared" si="49"/>
        <v>0.6560634520372328</v>
      </c>
      <c r="GQ31">
        <f t="shared" si="112"/>
        <v>18</v>
      </c>
      <c r="GR31">
        <f>LOOKUP(GQ31,'Population Data'!$B$2:$B$43,'Population Data'!$D$2:$D$43)</f>
        <v>4.36</v>
      </c>
      <c r="GT31">
        <f ca="1" t="shared" si="50"/>
        <v>0.5765446025260944</v>
      </c>
      <c r="GU31">
        <f t="shared" si="113"/>
        <v>15</v>
      </c>
      <c r="GV31">
        <f>LOOKUP(GU31,'Population Data'!$B$2:$B$43,'Population Data'!$D$2:$D$43)</f>
        <v>4.35</v>
      </c>
      <c r="GX31">
        <f ca="1" t="shared" si="51"/>
        <v>0.1150326396902216</v>
      </c>
      <c r="GY31">
        <f t="shared" si="114"/>
        <v>40</v>
      </c>
      <c r="GZ31">
        <f>LOOKUP(GY31,'Population Data'!$B$2:$B$43,'Population Data'!$D$2:$D$43)</f>
        <v>2.54</v>
      </c>
      <c r="HB31">
        <f ca="1" t="shared" si="52"/>
        <v>0.3226068736408769</v>
      </c>
      <c r="HC31">
        <f t="shared" si="115"/>
        <v>30</v>
      </c>
      <c r="HD31">
        <f>LOOKUP(HC31,'Population Data'!$B$2:$B$43,'Population Data'!$D$2:$D$43)</f>
        <v>2.1</v>
      </c>
      <c r="HF31">
        <f ca="1" t="shared" si="53"/>
        <v>0.6582063396249053</v>
      </c>
      <c r="HG31">
        <f t="shared" si="116"/>
        <v>17</v>
      </c>
      <c r="HH31">
        <f>LOOKUP(HG31,'Population Data'!$B$2:$B$43,'Population Data'!$D$2:$D$43)</f>
        <v>4.8</v>
      </c>
      <c r="HJ31">
        <f ca="1" t="shared" si="54"/>
        <v>0.14593785085858046</v>
      </c>
      <c r="HK31">
        <f t="shared" si="117"/>
        <v>35</v>
      </c>
      <c r="HL31">
        <f>LOOKUP(HK31,'Population Data'!$B$2:$B$43,'Population Data'!$D$2:$D$43)</f>
        <v>2.31</v>
      </c>
      <c r="HN31">
        <f ca="1" t="shared" si="55"/>
        <v>0.3801618729483782</v>
      </c>
      <c r="HO31">
        <f t="shared" si="118"/>
        <v>29</v>
      </c>
      <c r="HP31">
        <f>LOOKUP(HO31,'Population Data'!$B$2:$B$43,'Population Data'!$D$2:$D$43)</f>
        <v>2.84</v>
      </c>
      <c r="HR31">
        <f ca="1" t="shared" si="56"/>
        <v>0.28324993711612434</v>
      </c>
      <c r="HS31">
        <f t="shared" si="119"/>
        <v>29</v>
      </c>
      <c r="HT31">
        <f>LOOKUP(HS31,'Population Data'!$B$2:$B$43,'Population Data'!$D$2:$D$43)</f>
        <v>2.84</v>
      </c>
      <c r="HV31">
        <f ca="1" t="shared" si="57"/>
        <v>0.7917630290322092</v>
      </c>
      <c r="HW31">
        <f t="shared" si="120"/>
        <v>6</v>
      </c>
      <c r="HX31">
        <f>LOOKUP(HW31,'Population Data'!$B$2:$B$43,'Population Data'!$D$2:$D$43)</f>
        <v>7.64</v>
      </c>
      <c r="HZ31">
        <f ca="1" t="shared" si="58"/>
        <v>0.8166409867294773</v>
      </c>
      <c r="IA31">
        <f t="shared" si="121"/>
        <v>7</v>
      </c>
      <c r="IB31">
        <f>LOOKUP(IA31,'Population Data'!$B$2:$B$43,'Population Data'!$D$2:$D$43)</f>
        <v>5.22</v>
      </c>
      <c r="ID31">
        <f ca="1" t="shared" si="59"/>
        <v>0.7761235651811441</v>
      </c>
      <c r="IE31">
        <f t="shared" si="122"/>
        <v>12</v>
      </c>
      <c r="IF31">
        <f>LOOKUP(IE31,'Population Data'!$B$2:$B$43,'Population Data'!$D$2:$D$43)</f>
        <v>3.49</v>
      </c>
      <c r="IH31">
        <f ca="1" t="shared" si="60"/>
        <v>0.4829785762322084</v>
      </c>
      <c r="II31">
        <f t="shared" si="123"/>
        <v>19</v>
      </c>
      <c r="IJ31">
        <f>LOOKUP(II31,'Population Data'!$B$2:$B$43,'Population Data'!$D$2:$D$43)</f>
        <v>3.93</v>
      </c>
      <c r="IL31">
        <f ca="1" t="shared" si="61"/>
        <v>0.21178040269270015</v>
      </c>
      <c r="IM31">
        <f t="shared" si="124"/>
        <v>27</v>
      </c>
      <c r="IN31">
        <f>LOOKUP(IM31,'Population Data'!$B$2:$B$43,'Population Data'!$D$2:$D$43)</f>
        <v>2.42</v>
      </c>
      <c r="IP31">
        <f ca="1" t="shared" si="62"/>
        <v>0.7697201847404092</v>
      </c>
      <c r="IQ31">
        <f t="shared" si="125"/>
        <v>7</v>
      </c>
      <c r="IR31">
        <f>LOOKUP(IQ31,'Population Data'!$B$2:$B$43,'Population Data'!$D$2:$D$43)</f>
        <v>5.22</v>
      </c>
    </row>
    <row r="32" spans="1:252" ht="15.75">
      <c r="A32">
        <v>31</v>
      </c>
      <c r="B32">
        <f ca="1" t="shared" si="0"/>
        <v>0.5724689158521953</v>
      </c>
      <c r="C32">
        <f t="shared" si="63"/>
        <v>22</v>
      </c>
      <c r="D32">
        <f>LOOKUP(C32,'Population Data'!$B$2:$B$43,'Population Data'!$D$2:$D$43)</f>
        <v>2.42</v>
      </c>
      <c r="F32">
        <f ca="1" t="shared" si="1"/>
        <v>0.5184124214795286</v>
      </c>
      <c r="G32">
        <f t="shared" si="64"/>
        <v>17</v>
      </c>
      <c r="H32">
        <f>LOOKUP(G32,'Population Data'!$B$2:$B$43,'Population Data'!$D$2:$D$43)</f>
        <v>4.8</v>
      </c>
      <c r="J32">
        <f ca="1" t="shared" si="2"/>
        <v>0.630352026531371</v>
      </c>
      <c r="K32">
        <f t="shared" si="65"/>
        <v>15</v>
      </c>
      <c r="L32">
        <f>LOOKUP(K32,'Population Data'!$B$2:$B$43,'Population Data'!$D$2:$D$43)</f>
        <v>4.35</v>
      </c>
      <c r="N32">
        <f ca="1" t="shared" si="3"/>
        <v>0.7876938816201376</v>
      </c>
      <c r="O32">
        <f t="shared" si="66"/>
        <v>14</v>
      </c>
      <c r="P32">
        <f>LOOKUP(O32,'Population Data'!$B$2:$B$43,'Population Data'!$D$2:$D$43)</f>
        <v>3.9</v>
      </c>
      <c r="R32">
        <f ca="1" t="shared" si="4"/>
        <v>0.7007794435093053</v>
      </c>
      <c r="S32">
        <f t="shared" si="67"/>
        <v>12</v>
      </c>
      <c r="T32">
        <f>LOOKUP(S32,'Population Data'!$B$2:$B$43,'Population Data'!$D$2:$D$43)</f>
        <v>3.49</v>
      </c>
      <c r="V32">
        <f ca="1" t="shared" si="5"/>
        <v>0.2715620326040358</v>
      </c>
      <c r="W32">
        <f t="shared" si="68"/>
        <v>28</v>
      </c>
      <c r="X32">
        <f>LOOKUP(W32,'Population Data'!$B$2:$B$43,'Population Data'!$D$2:$D$43)</f>
        <v>2.26</v>
      </c>
      <c r="Z32">
        <f ca="1" t="shared" si="6"/>
        <v>0.951865199511038</v>
      </c>
      <c r="AA32">
        <f t="shared" si="69"/>
        <v>2</v>
      </c>
      <c r="AB32">
        <f>LOOKUP(AA32,'Population Data'!$B$2:$B$43,'Population Data'!$D$2:$D$43)</f>
        <v>10.31</v>
      </c>
      <c r="AD32">
        <f ca="1" t="shared" si="7"/>
        <v>0.3053345515667707</v>
      </c>
      <c r="AE32">
        <f t="shared" si="70"/>
        <v>32</v>
      </c>
      <c r="AF32">
        <f>LOOKUP(AE32,'Population Data'!$B$2:$B$43,'Population Data'!$D$2:$D$43)</f>
        <v>2.73</v>
      </c>
      <c r="AH32">
        <f ca="1" t="shared" si="8"/>
        <v>0.6039026815024343</v>
      </c>
      <c r="AI32">
        <f t="shared" si="71"/>
        <v>16</v>
      </c>
      <c r="AJ32">
        <f>LOOKUP(AI32,'Population Data'!$B$2:$B$43,'Population Data'!$D$2:$D$43)</f>
        <v>3.97</v>
      </c>
      <c r="AL32">
        <f ca="1" t="shared" si="9"/>
        <v>0.11030649662311609</v>
      </c>
      <c r="AM32">
        <f t="shared" si="72"/>
        <v>36</v>
      </c>
      <c r="AN32">
        <f>LOOKUP(AM32,'Population Data'!$B$2:$B$43,'Population Data'!$D$2:$D$43)</f>
        <v>2.38</v>
      </c>
      <c r="AP32">
        <f ca="1" t="shared" si="10"/>
        <v>0.5874433963030298</v>
      </c>
      <c r="AQ32">
        <f t="shared" si="73"/>
        <v>18</v>
      </c>
      <c r="AR32">
        <f>LOOKUP(AQ32,'Population Data'!$B$2:$B$43,'Population Data'!$D$2:$D$43)</f>
        <v>4.36</v>
      </c>
      <c r="AT32">
        <f ca="1" t="shared" si="11"/>
        <v>0.2421286311439691</v>
      </c>
      <c r="AU32">
        <f t="shared" si="74"/>
        <v>32</v>
      </c>
      <c r="AV32">
        <f>LOOKUP(AU32,'Population Data'!$B$2:$B$43,'Population Data'!$D$2:$D$43)</f>
        <v>2.73</v>
      </c>
      <c r="AX32">
        <f ca="1" t="shared" si="12"/>
        <v>0.3171573807138729</v>
      </c>
      <c r="AY32">
        <f t="shared" si="75"/>
        <v>34</v>
      </c>
      <c r="AZ32">
        <f>LOOKUP(AY32,'Population Data'!$B$2:$B$43,'Population Data'!$D$2:$D$43)</f>
        <v>2.6</v>
      </c>
      <c r="BB32">
        <f ca="1" t="shared" si="13"/>
        <v>0.6541444203563953</v>
      </c>
      <c r="BC32">
        <f t="shared" si="76"/>
        <v>10</v>
      </c>
      <c r="BD32">
        <f>LOOKUP(BC32,'Population Data'!$B$2:$B$43,'Population Data'!$D$2:$D$43)</f>
        <v>3.73</v>
      </c>
      <c r="BF32">
        <f ca="1" t="shared" si="14"/>
        <v>0.7097729424599821</v>
      </c>
      <c r="BG32">
        <f t="shared" si="77"/>
        <v>9</v>
      </c>
      <c r="BH32">
        <f>LOOKUP(BG32,'Population Data'!$B$2:$B$43,'Population Data'!$D$2:$D$43)</f>
        <v>4.03</v>
      </c>
      <c r="BJ32">
        <f ca="1" t="shared" si="15"/>
        <v>0.46467770340613346</v>
      </c>
      <c r="BK32">
        <f t="shared" si="78"/>
        <v>24</v>
      </c>
      <c r="BL32">
        <f>LOOKUP(BK32,'Population Data'!$B$2:$B$43,'Population Data'!$D$2:$D$43)</f>
        <v>1.93</v>
      </c>
      <c r="BN32">
        <f ca="1" t="shared" si="16"/>
        <v>0.08705646294331937</v>
      </c>
      <c r="BO32">
        <f t="shared" si="79"/>
        <v>38</v>
      </c>
      <c r="BP32">
        <f>LOOKUP(BO32,'Population Data'!$B$2:$B$43,'Population Data'!$D$2:$D$43)</f>
        <v>2.32</v>
      </c>
      <c r="BR32">
        <f ca="1" t="shared" si="17"/>
        <v>0.02397527711998304</v>
      </c>
      <c r="BS32">
        <f t="shared" si="80"/>
        <v>38</v>
      </c>
      <c r="BT32">
        <f>LOOKUP(BS32,'Population Data'!$B$2:$B$43,'Population Data'!$D$2:$D$43)</f>
        <v>2.32</v>
      </c>
      <c r="BV32">
        <f ca="1" t="shared" si="18"/>
        <v>0.7586052872982506</v>
      </c>
      <c r="BW32">
        <f t="shared" si="81"/>
        <v>8</v>
      </c>
      <c r="BX32">
        <f>LOOKUP(BW32,'Population Data'!$B$2:$B$43,'Population Data'!$D$2:$D$43)</f>
        <v>3.22</v>
      </c>
      <c r="BZ32">
        <f ca="1" t="shared" si="19"/>
        <v>0.7695810654712052</v>
      </c>
      <c r="CA32">
        <f t="shared" si="82"/>
        <v>13</v>
      </c>
      <c r="CB32">
        <f>LOOKUP(CA32,'Population Data'!$B$2:$B$43,'Population Data'!$D$2:$D$43)</f>
        <v>3.95</v>
      </c>
      <c r="CD32">
        <f ca="1" t="shared" si="20"/>
        <v>0.17996173085925937</v>
      </c>
      <c r="CE32">
        <f t="shared" si="83"/>
        <v>34</v>
      </c>
      <c r="CF32">
        <f>LOOKUP(CE32,'Population Data'!$B$2:$B$43,'Population Data'!$D$2:$D$43)</f>
        <v>2.6</v>
      </c>
      <c r="CH32">
        <f ca="1" t="shared" si="21"/>
        <v>0.5865244132987717</v>
      </c>
      <c r="CI32">
        <f t="shared" si="84"/>
        <v>19</v>
      </c>
      <c r="CJ32">
        <f>LOOKUP(CI32,'Population Data'!$B$2:$B$43,'Population Data'!$D$2:$D$43)</f>
        <v>3.93</v>
      </c>
      <c r="CL32">
        <f ca="1" t="shared" si="22"/>
        <v>0.887201556722153</v>
      </c>
      <c r="CM32">
        <f t="shared" si="85"/>
        <v>5</v>
      </c>
      <c r="CN32">
        <f>LOOKUP(CM32,'Population Data'!$B$2:$B$43,'Population Data'!$D$2:$D$43)</f>
        <v>13.2</v>
      </c>
      <c r="CP32">
        <f ca="1" t="shared" si="23"/>
        <v>0.927513428092235</v>
      </c>
      <c r="CQ32">
        <f t="shared" si="86"/>
        <v>4</v>
      </c>
      <c r="CR32">
        <f>LOOKUP(CQ32,'Population Data'!$B$2:$B$43,'Population Data'!$D$2:$D$43)</f>
        <v>11.6</v>
      </c>
      <c r="CT32">
        <f ca="1" t="shared" si="24"/>
        <v>0.16651999204623946</v>
      </c>
      <c r="CU32">
        <f t="shared" si="87"/>
        <v>39</v>
      </c>
      <c r="CV32">
        <f>LOOKUP(CU32,'Population Data'!$B$2:$B$43,'Population Data'!$D$2:$D$43)</f>
        <v>2.46</v>
      </c>
      <c r="CX32">
        <f ca="1" t="shared" si="25"/>
        <v>0.31859611601858107</v>
      </c>
      <c r="CY32">
        <f t="shared" si="88"/>
        <v>31</v>
      </c>
      <c r="CZ32">
        <f>LOOKUP(CY32,'Population Data'!$B$2:$B$43,'Population Data'!$D$2:$D$43)</f>
        <v>2.54</v>
      </c>
      <c r="DB32">
        <f ca="1" t="shared" si="26"/>
        <v>0.18079577938975822</v>
      </c>
      <c r="DC32">
        <f t="shared" si="89"/>
        <v>30</v>
      </c>
      <c r="DD32">
        <f>LOOKUP(DC32,'Population Data'!$B$2:$B$43,'Population Data'!$D$2:$D$43)</f>
        <v>2.1</v>
      </c>
      <c r="DF32">
        <f ca="1" t="shared" si="27"/>
        <v>0.25949544467429275</v>
      </c>
      <c r="DG32">
        <f t="shared" si="90"/>
        <v>30</v>
      </c>
      <c r="DH32">
        <f>LOOKUP(DG32,'Population Data'!$B$2:$B$43,'Population Data'!$D$2:$D$43)</f>
        <v>2.1</v>
      </c>
      <c r="DJ32">
        <f ca="1" t="shared" si="28"/>
        <v>0.605212126266529</v>
      </c>
      <c r="DK32">
        <f t="shared" si="91"/>
        <v>20</v>
      </c>
      <c r="DL32">
        <f>LOOKUP(DK32,'Population Data'!$B$2:$B$43,'Population Data'!$D$2:$D$43)</f>
        <v>3.99</v>
      </c>
      <c r="DN32">
        <f ca="1" t="shared" si="29"/>
        <v>0.9748944022326623</v>
      </c>
      <c r="DO32">
        <f t="shared" si="92"/>
        <v>2</v>
      </c>
      <c r="DP32">
        <f>LOOKUP(DO32,'Population Data'!$B$2:$B$43,'Population Data'!$D$2:$D$43)</f>
        <v>10.31</v>
      </c>
      <c r="DR32">
        <f ca="1" t="shared" si="30"/>
        <v>0.4428982129132789</v>
      </c>
      <c r="DS32">
        <f t="shared" si="93"/>
        <v>24</v>
      </c>
      <c r="DT32">
        <f>LOOKUP(DS32,'Population Data'!$B$2:$B$43,'Population Data'!$D$2:$D$43)</f>
        <v>1.93</v>
      </c>
      <c r="DV32">
        <f ca="1" t="shared" si="31"/>
        <v>0.36987127097167716</v>
      </c>
      <c r="DW32">
        <f t="shared" si="94"/>
        <v>28</v>
      </c>
      <c r="DX32">
        <f>LOOKUP(DW32,'Population Data'!$B$2:$B$43,'Population Data'!$D$2:$D$43)</f>
        <v>2.26</v>
      </c>
      <c r="DZ32">
        <f ca="1" t="shared" si="32"/>
        <v>0.025729647781224774</v>
      </c>
      <c r="EA32">
        <f t="shared" si="95"/>
        <v>38</v>
      </c>
      <c r="EB32">
        <f>LOOKUP(EA32,'Population Data'!$B$2:$B$43,'Population Data'!$D$2:$D$43)</f>
        <v>2.32</v>
      </c>
      <c r="ED32">
        <f ca="1" t="shared" si="33"/>
        <v>0.9406475360609197</v>
      </c>
      <c r="EE32">
        <f t="shared" si="96"/>
        <v>1</v>
      </c>
      <c r="EF32">
        <f>LOOKUP(EE32,'Population Data'!$B$2:$B$43,'Population Data'!$D$2:$D$43)</f>
        <v>13.2</v>
      </c>
      <c r="EH32">
        <f ca="1" t="shared" si="34"/>
        <v>0.24794118549520416</v>
      </c>
      <c r="EI32">
        <f t="shared" si="97"/>
        <v>30</v>
      </c>
      <c r="EJ32">
        <f>LOOKUP(EI32,'Population Data'!$B$2:$B$43,'Population Data'!$D$2:$D$43)</f>
        <v>2.1</v>
      </c>
      <c r="EL32">
        <f ca="1" t="shared" si="35"/>
        <v>0.10746162012728233</v>
      </c>
      <c r="EM32">
        <f t="shared" si="98"/>
        <v>38</v>
      </c>
      <c r="EN32">
        <f>LOOKUP(EM32,'Population Data'!$B$2:$B$43,'Population Data'!$D$2:$D$43)</f>
        <v>2.32</v>
      </c>
      <c r="EP32">
        <f ca="1" t="shared" si="36"/>
        <v>0.06589299172627672</v>
      </c>
      <c r="EQ32">
        <f t="shared" si="99"/>
        <v>38</v>
      </c>
      <c r="ER32">
        <f>LOOKUP(EQ32,'Population Data'!$B$2:$B$43,'Population Data'!$D$2:$D$43)</f>
        <v>2.32</v>
      </c>
      <c r="ET32">
        <f ca="1" t="shared" si="37"/>
        <v>0.9672846038246642</v>
      </c>
      <c r="EU32">
        <f t="shared" si="100"/>
        <v>3</v>
      </c>
      <c r="EV32">
        <f>LOOKUP(EU32,'Population Data'!$B$2:$B$43,'Population Data'!$D$2:$D$43)</f>
        <v>10.49</v>
      </c>
      <c r="EX32">
        <f ca="1" t="shared" si="38"/>
        <v>0.8532038670998312</v>
      </c>
      <c r="EY32">
        <f t="shared" si="101"/>
        <v>8</v>
      </c>
      <c r="EZ32">
        <f>LOOKUP(EY32,'Population Data'!$B$2:$B$43,'Population Data'!$D$2:$D$43)</f>
        <v>3.22</v>
      </c>
      <c r="FB32">
        <f ca="1" t="shared" si="39"/>
        <v>0.7444611761448724</v>
      </c>
      <c r="FC32">
        <f t="shared" si="102"/>
        <v>15</v>
      </c>
      <c r="FD32">
        <f>LOOKUP(FC32,'Population Data'!$B$2:$B$43,'Population Data'!$D$2:$D$43)</f>
        <v>4.35</v>
      </c>
      <c r="FF32">
        <f ca="1" t="shared" si="40"/>
        <v>0.8604693575707393</v>
      </c>
      <c r="FG32">
        <f t="shared" si="103"/>
        <v>6</v>
      </c>
      <c r="FH32">
        <f>LOOKUP(FG32,'Population Data'!$B$2:$B$43,'Population Data'!$D$2:$D$43)</f>
        <v>7.64</v>
      </c>
      <c r="FJ32">
        <f ca="1" t="shared" si="41"/>
        <v>0.8082235295088338</v>
      </c>
      <c r="FK32">
        <f t="shared" si="104"/>
        <v>9</v>
      </c>
      <c r="FL32">
        <f>LOOKUP(FK32,'Population Data'!$B$2:$B$43,'Population Data'!$D$2:$D$43)</f>
        <v>4.03</v>
      </c>
      <c r="FN32">
        <f ca="1" t="shared" si="42"/>
        <v>0.8765525936826911</v>
      </c>
      <c r="FO32">
        <f t="shared" si="105"/>
        <v>10</v>
      </c>
      <c r="FP32">
        <f>LOOKUP(FO32,'Population Data'!$B$2:$B$43,'Population Data'!$D$2:$D$43)</f>
        <v>3.73</v>
      </c>
      <c r="FR32">
        <f ca="1" t="shared" si="43"/>
        <v>0.7980096078503858</v>
      </c>
      <c r="FS32">
        <f t="shared" si="106"/>
        <v>9</v>
      </c>
      <c r="FT32">
        <f>LOOKUP(FS32,'Population Data'!$B$2:$B$43,'Population Data'!$D$2:$D$43)</f>
        <v>4.03</v>
      </c>
      <c r="FV32">
        <f ca="1" t="shared" si="44"/>
        <v>0.7576062005874955</v>
      </c>
      <c r="FW32">
        <f t="shared" si="107"/>
        <v>9</v>
      </c>
      <c r="FX32">
        <f>LOOKUP(FW32,'Population Data'!$B$2:$B$43,'Population Data'!$D$2:$D$43)</f>
        <v>4.03</v>
      </c>
      <c r="FZ32">
        <f ca="1" t="shared" si="45"/>
        <v>0.3579660995528807</v>
      </c>
      <c r="GA32">
        <f t="shared" si="108"/>
        <v>28</v>
      </c>
      <c r="GB32">
        <f>LOOKUP(GA32,'Population Data'!$B$2:$B$43,'Population Data'!$D$2:$D$43)</f>
        <v>2.26</v>
      </c>
      <c r="GD32">
        <f ca="1" t="shared" si="46"/>
        <v>0.4519847025852409</v>
      </c>
      <c r="GE32">
        <f t="shared" si="109"/>
        <v>27</v>
      </c>
      <c r="GF32">
        <f>LOOKUP(GE32,'Population Data'!$B$2:$B$43,'Population Data'!$D$2:$D$43)</f>
        <v>2.42</v>
      </c>
      <c r="GH32">
        <f ca="1" t="shared" si="47"/>
        <v>0.9183018148146624</v>
      </c>
      <c r="GI32">
        <f t="shared" si="110"/>
        <v>7</v>
      </c>
      <c r="GJ32">
        <f>LOOKUP(GI32,'Population Data'!$B$2:$B$43,'Population Data'!$D$2:$D$43)</f>
        <v>5.22</v>
      </c>
      <c r="GL32">
        <f ca="1" t="shared" si="48"/>
        <v>0.1278140685966126</v>
      </c>
      <c r="GM32">
        <f t="shared" si="111"/>
        <v>37</v>
      </c>
      <c r="GN32">
        <f>LOOKUP(GM32,'Population Data'!$B$2:$B$43,'Population Data'!$D$2:$D$43)</f>
        <v>2.54</v>
      </c>
      <c r="GP32">
        <f ca="1" t="shared" si="49"/>
        <v>0.7439679240472943</v>
      </c>
      <c r="GQ32">
        <f t="shared" si="112"/>
        <v>12</v>
      </c>
      <c r="GR32">
        <f>LOOKUP(GQ32,'Population Data'!$B$2:$B$43,'Population Data'!$D$2:$D$43)</f>
        <v>3.49</v>
      </c>
      <c r="GT32">
        <f ca="1" t="shared" si="50"/>
        <v>0.3787253939042372</v>
      </c>
      <c r="GU32">
        <f t="shared" si="113"/>
        <v>25</v>
      </c>
      <c r="GV32">
        <f>LOOKUP(GU32,'Population Data'!$B$2:$B$43,'Population Data'!$D$2:$D$43)</f>
        <v>2.73</v>
      </c>
      <c r="GX32">
        <f ca="1" t="shared" si="51"/>
        <v>0.061512248810707604</v>
      </c>
      <c r="GY32">
        <f t="shared" si="114"/>
        <v>41</v>
      </c>
      <c r="GZ32">
        <f>LOOKUP(GY32,'Population Data'!$B$2:$B$43,'Population Data'!$D$2:$D$43)</f>
        <v>2.06</v>
      </c>
      <c r="HB32">
        <f ca="1" t="shared" si="52"/>
        <v>0.0043478362875990495</v>
      </c>
      <c r="HC32">
        <f t="shared" si="115"/>
        <v>42</v>
      </c>
      <c r="HD32">
        <f>LOOKUP(HC32,'Population Data'!$B$2:$B$43,'Population Data'!$D$2:$D$43)</f>
        <v>2.25</v>
      </c>
      <c r="HF32">
        <f ca="1" t="shared" si="53"/>
        <v>0.9209709163143495</v>
      </c>
      <c r="HG32">
        <f t="shared" si="116"/>
        <v>4</v>
      </c>
      <c r="HH32">
        <f>LOOKUP(HG32,'Population Data'!$B$2:$B$43,'Population Data'!$D$2:$D$43)</f>
        <v>11.6</v>
      </c>
      <c r="HJ32">
        <f ca="1" t="shared" si="54"/>
        <v>0.6734611570947394</v>
      </c>
      <c r="HK32">
        <f t="shared" si="117"/>
        <v>14</v>
      </c>
      <c r="HL32">
        <f>LOOKUP(HK32,'Population Data'!$B$2:$B$43,'Population Data'!$D$2:$D$43)</f>
        <v>3.9</v>
      </c>
      <c r="HN32">
        <f ca="1" t="shared" si="55"/>
        <v>0.7083474702963063</v>
      </c>
      <c r="HO32">
        <f t="shared" si="118"/>
        <v>13</v>
      </c>
      <c r="HP32">
        <f>LOOKUP(HO32,'Population Data'!$B$2:$B$43,'Population Data'!$D$2:$D$43)</f>
        <v>3.95</v>
      </c>
      <c r="HR32">
        <f ca="1" t="shared" si="56"/>
        <v>0.6689395189465432</v>
      </c>
      <c r="HS32">
        <f t="shared" si="119"/>
        <v>15</v>
      </c>
      <c r="HT32">
        <f>LOOKUP(HS32,'Population Data'!$B$2:$B$43,'Population Data'!$D$2:$D$43)</f>
        <v>4.35</v>
      </c>
      <c r="HV32">
        <f ca="1" t="shared" si="57"/>
        <v>0.2687765267579325</v>
      </c>
      <c r="HW32">
        <f t="shared" si="120"/>
        <v>30</v>
      </c>
      <c r="HX32">
        <f>LOOKUP(HW32,'Population Data'!$B$2:$B$43,'Population Data'!$D$2:$D$43)</f>
        <v>2.1</v>
      </c>
      <c r="HZ32">
        <f ca="1" t="shared" si="58"/>
        <v>0.5881829342750735</v>
      </c>
      <c r="IA32">
        <f t="shared" si="121"/>
        <v>15</v>
      </c>
      <c r="IB32">
        <f>LOOKUP(IA32,'Population Data'!$B$2:$B$43,'Population Data'!$D$2:$D$43)</f>
        <v>4.35</v>
      </c>
      <c r="ID32">
        <f ca="1" t="shared" si="59"/>
        <v>0.8483694785706877</v>
      </c>
      <c r="IE32">
        <f t="shared" si="122"/>
        <v>6</v>
      </c>
      <c r="IF32">
        <f>LOOKUP(IE32,'Population Data'!$B$2:$B$43,'Population Data'!$D$2:$D$43)</f>
        <v>7.64</v>
      </c>
      <c r="IH32">
        <f ca="1" t="shared" si="60"/>
        <v>0.42133203763107485</v>
      </c>
      <c r="II32">
        <f t="shared" si="123"/>
        <v>22</v>
      </c>
      <c r="IJ32">
        <f>LOOKUP(II32,'Population Data'!$B$2:$B$43,'Population Data'!$D$2:$D$43)</f>
        <v>2.42</v>
      </c>
      <c r="IL32">
        <f ca="1" t="shared" si="61"/>
        <v>0.0633686166600409</v>
      </c>
      <c r="IM32">
        <f t="shared" si="124"/>
        <v>37</v>
      </c>
      <c r="IN32">
        <f>LOOKUP(IM32,'Population Data'!$B$2:$B$43,'Population Data'!$D$2:$D$43)</f>
        <v>2.54</v>
      </c>
      <c r="IP32">
        <f ca="1" t="shared" si="62"/>
        <v>0.600503964862647</v>
      </c>
      <c r="IQ32">
        <f t="shared" si="125"/>
        <v>12</v>
      </c>
      <c r="IR32">
        <f>LOOKUP(IQ32,'Population Data'!$B$2:$B$43,'Population Data'!$D$2:$D$43)</f>
        <v>3.49</v>
      </c>
    </row>
    <row r="33" spans="1:252" ht="15.75">
      <c r="A33">
        <v>32</v>
      </c>
      <c r="B33">
        <f ca="1" t="shared" si="0"/>
        <v>0.9874297666331412</v>
      </c>
      <c r="C33">
        <f t="shared" si="63"/>
        <v>1</v>
      </c>
      <c r="D33">
        <f>LOOKUP(C33,'Population Data'!$B$2:$B$43,'Population Data'!$D$2:$D$43)</f>
        <v>13.2</v>
      </c>
      <c r="F33">
        <f ca="1" t="shared" si="1"/>
        <v>0.3851251505756289</v>
      </c>
      <c r="G33">
        <f t="shared" si="64"/>
        <v>24</v>
      </c>
      <c r="H33">
        <f>LOOKUP(G33,'Population Data'!$B$2:$B$43,'Population Data'!$D$2:$D$43)</f>
        <v>1.93</v>
      </c>
      <c r="J33">
        <f ca="1" t="shared" si="2"/>
        <v>0.27179771691915855</v>
      </c>
      <c r="K33">
        <f t="shared" si="65"/>
        <v>31</v>
      </c>
      <c r="L33">
        <f>LOOKUP(K33,'Population Data'!$B$2:$B$43,'Population Data'!$D$2:$D$43)</f>
        <v>2.54</v>
      </c>
      <c r="N33">
        <f ca="1" t="shared" si="3"/>
        <v>0.06912940932662581</v>
      </c>
      <c r="O33">
        <f t="shared" si="66"/>
        <v>40</v>
      </c>
      <c r="P33">
        <f>LOOKUP(O33,'Population Data'!$B$2:$B$43,'Population Data'!$D$2:$D$43)</f>
        <v>2.54</v>
      </c>
      <c r="R33">
        <f ca="1" t="shared" si="4"/>
        <v>0.9075483148695361</v>
      </c>
      <c r="S33">
        <f t="shared" si="67"/>
        <v>5</v>
      </c>
      <c r="T33">
        <f>LOOKUP(S33,'Population Data'!$B$2:$B$43,'Population Data'!$D$2:$D$43)</f>
        <v>13.2</v>
      </c>
      <c r="V33">
        <f ca="1" t="shared" si="5"/>
        <v>0.49950866582195375</v>
      </c>
      <c r="W33">
        <f t="shared" si="68"/>
        <v>20</v>
      </c>
      <c r="X33">
        <f>LOOKUP(W33,'Population Data'!$B$2:$B$43,'Population Data'!$D$2:$D$43)</f>
        <v>3.99</v>
      </c>
      <c r="Z33">
        <f ca="1" t="shared" si="6"/>
        <v>0.18296614223922247</v>
      </c>
      <c r="AA33">
        <f t="shared" si="69"/>
        <v>31</v>
      </c>
      <c r="AB33">
        <f>LOOKUP(AA33,'Population Data'!$B$2:$B$43,'Population Data'!$D$2:$D$43)</f>
        <v>2.54</v>
      </c>
      <c r="AD33">
        <f ca="1" t="shared" si="7"/>
        <v>0.3559489613370288</v>
      </c>
      <c r="AE33">
        <f t="shared" si="70"/>
        <v>29</v>
      </c>
      <c r="AF33">
        <f>LOOKUP(AE33,'Population Data'!$B$2:$B$43,'Population Data'!$D$2:$D$43)</f>
        <v>2.84</v>
      </c>
      <c r="AH33">
        <f ca="1" t="shared" si="8"/>
        <v>0.383229315704091</v>
      </c>
      <c r="AI33">
        <f t="shared" si="71"/>
        <v>26</v>
      </c>
      <c r="AJ33">
        <f>LOOKUP(AI33,'Population Data'!$B$2:$B$43,'Population Data'!$D$2:$D$43)</f>
        <v>3.15</v>
      </c>
      <c r="AL33">
        <f ca="1" t="shared" si="9"/>
        <v>0.5621779249578267</v>
      </c>
      <c r="AM33">
        <f t="shared" si="72"/>
        <v>21</v>
      </c>
      <c r="AN33">
        <f>LOOKUP(AM33,'Population Data'!$B$2:$B$43,'Population Data'!$D$2:$D$43)</f>
        <v>4.41</v>
      </c>
      <c r="AP33">
        <f ca="1" t="shared" si="10"/>
        <v>0.00859742264177743</v>
      </c>
      <c r="AQ33">
        <f t="shared" si="73"/>
        <v>41</v>
      </c>
      <c r="AR33">
        <f>LOOKUP(AQ33,'Population Data'!$B$2:$B$43,'Population Data'!$D$2:$D$43)</f>
        <v>2.06</v>
      </c>
      <c r="AT33">
        <f ca="1" t="shared" si="11"/>
        <v>0.7054081769063969</v>
      </c>
      <c r="AU33">
        <f t="shared" si="74"/>
        <v>10</v>
      </c>
      <c r="AV33">
        <f>LOOKUP(AU33,'Population Data'!$B$2:$B$43,'Population Data'!$D$2:$D$43)</f>
        <v>3.73</v>
      </c>
      <c r="AX33">
        <f ca="1" t="shared" si="12"/>
        <v>0.7270510236769978</v>
      </c>
      <c r="AY33">
        <f t="shared" si="75"/>
        <v>8</v>
      </c>
      <c r="AZ33">
        <f>LOOKUP(AY33,'Population Data'!$B$2:$B$43,'Population Data'!$D$2:$D$43)</f>
        <v>3.22</v>
      </c>
      <c r="BB33">
        <f ca="1" t="shared" si="13"/>
        <v>0.7805291375815704</v>
      </c>
      <c r="BC33">
        <f t="shared" si="76"/>
        <v>9</v>
      </c>
      <c r="BD33">
        <f>LOOKUP(BC33,'Population Data'!$B$2:$B$43,'Population Data'!$D$2:$D$43)</f>
        <v>4.03</v>
      </c>
      <c r="BF33">
        <f ca="1" t="shared" si="14"/>
        <v>0.5452162001143666</v>
      </c>
      <c r="BG33">
        <f t="shared" si="77"/>
        <v>22</v>
      </c>
      <c r="BH33">
        <f>LOOKUP(BG33,'Population Data'!$B$2:$B$43,'Population Data'!$D$2:$D$43)</f>
        <v>2.42</v>
      </c>
      <c r="BJ33">
        <f ca="1" t="shared" si="15"/>
        <v>0.15896102477816687</v>
      </c>
      <c r="BK33">
        <f t="shared" si="78"/>
        <v>37</v>
      </c>
      <c r="BL33">
        <f>LOOKUP(BK33,'Population Data'!$B$2:$B$43,'Population Data'!$D$2:$D$43)</f>
        <v>2.54</v>
      </c>
      <c r="BN33">
        <f ca="1" t="shared" si="16"/>
        <v>0.007783149666076183</v>
      </c>
      <c r="BO33">
        <f t="shared" si="79"/>
        <v>42</v>
      </c>
      <c r="BP33">
        <f>LOOKUP(BO33,'Population Data'!$B$2:$B$43,'Population Data'!$D$2:$D$43)</f>
        <v>2.25</v>
      </c>
      <c r="BR33">
        <f ca="1" t="shared" si="17"/>
        <v>0.5980213374886267</v>
      </c>
      <c r="BS33">
        <f t="shared" si="80"/>
        <v>12</v>
      </c>
      <c r="BT33">
        <f>LOOKUP(BS33,'Population Data'!$B$2:$B$43,'Population Data'!$D$2:$D$43)</f>
        <v>3.49</v>
      </c>
      <c r="BV33">
        <f ca="1" t="shared" si="18"/>
        <v>0.1527976557672852</v>
      </c>
      <c r="BW33">
        <f t="shared" si="81"/>
        <v>36</v>
      </c>
      <c r="BX33">
        <f>LOOKUP(BW33,'Population Data'!$B$2:$B$43,'Population Data'!$D$2:$D$43)</f>
        <v>2.38</v>
      </c>
      <c r="BZ33">
        <f ca="1" t="shared" si="19"/>
        <v>0.8295379691861898</v>
      </c>
      <c r="CA33">
        <f t="shared" si="82"/>
        <v>9</v>
      </c>
      <c r="CB33">
        <f>LOOKUP(CA33,'Population Data'!$B$2:$B$43,'Population Data'!$D$2:$D$43)</f>
        <v>4.03</v>
      </c>
      <c r="CD33">
        <f ca="1" t="shared" si="20"/>
        <v>0.1941914806975159</v>
      </c>
      <c r="CE33">
        <f t="shared" si="83"/>
        <v>32</v>
      </c>
      <c r="CF33">
        <f>LOOKUP(CE33,'Population Data'!$B$2:$B$43,'Population Data'!$D$2:$D$43)</f>
        <v>2.73</v>
      </c>
      <c r="CH33">
        <f ca="1" t="shared" si="21"/>
        <v>0.8447348105226695</v>
      </c>
      <c r="CI33">
        <f t="shared" si="84"/>
        <v>8</v>
      </c>
      <c r="CJ33">
        <f>LOOKUP(CI33,'Population Data'!$B$2:$B$43,'Population Data'!$D$2:$D$43)</f>
        <v>3.22</v>
      </c>
      <c r="CL33">
        <f ca="1" t="shared" si="22"/>
        <v>0.9696773847574094</v>
      </c>
      <c r="CM33">
        <f t="shared" si="85"/>
        <v>2</v>
      </c>
      <c r="CN33">
        <f>LOOKUP(CM33,'Population Data'!$B$2:$B$43,'Population Data'!$D$2:$D$43)</f>
        <v>10.31</v>
      </c>
      <c r="CP33">
        <f ca="1" t="shared" si="23"/>
        <v>0.4093705079726634</v>
      </c>
      <c r="CQ33">
        <f t="shared" si="86"/>
        <v>23</v>
      </c>
      <c r="CR33">
        <f>LOOKUP(CQ33,'Population Data'!$B$2:$B$43,'Population Data'!$D$2:$D$43)</f>
        <v>2.66</v>
      </c>
      <c r="CT33">
        <f ca="1" t="shared" si="24"/>
        <v>0.2170927637801331</v>
      </c>
      <c r="CU33">
        <f t="shared" si="87"/>
        <v>36</v>
      </c>
      <c r="CV33">
        <f>LOOKUP(CU33,'Population Data'!$B$2:$B$43,'Population Data'!$D$2:$D$43)</f>
        <v>2.38</v>
      </c>
      <c r="CX33">
        <f ca="1" t="shared" si="25"/>
        <v>0.37921758815295104</v>
      </c>
      <c r="CY33">
        <f t="shared" si="88"/>
        <v>27</v>
      </c>
      <c r="CZ33">
        <f>LOOKUP(CY33,'Population Data'!$B$2:$B$43,'Population Data'!$D$2:$D$43)</f>
        <v>2.42</v>
      </c>
      <c r="DB33">
        <f ca="1" t="shared" si="26"/>
        <v>0.287276573061363</v>
      </c>
      <c r="DC33">
        <f t="shared" si="89"/>
        <v>28</v>
      </c>
      <c r="DD33">
        <f>LOOKUP(DC33,'Population Data'!$B$2:$B$43,'Population Data'!$D$2:$D$43)</f>
        <v>2.26</v>
      </c>
      <c r="DF33">
        <f ca="1" t="shared" si="27"/>
        <v>0.6540184006246283</v>
      </c>
      <c r="DG33">
        <f t="shared" si="90"/>
        <v>14</v>
      </c>
      <c r="DH33">
        <f>LOOKUP(DG33,'Population Data'!$B$2:$B$43,'Population Data'!$D$2:$D$43)</f>
        <v>3.9</v>
      </c>
      <c r="DJ33">
        <f ca="1" t="shared" si="28"/>
        <v>0.8795914171123986</v>
      </c>
      <c r="DK33">
        <f t="shared" si="91"/>
        <v>8</v>
      </c>
      <c r="DL33">
        <f>LOOKUP(DK33,'Population Data'!$B$2:$B$43,'Population Data'!$D$2:$D$43)</f>
        <v>3.22</v>
      </c>
      <c r="DN33">
        <f ca="1" t="shared" si="29"/>
        <v>0.6633137298589038</v>
      </c>
      <c r="DO33">
        <f t="shared" si="92"/>
        <v>17</v>
      </c>
      <c r="DP33">
        <f>LOOKUP(DO33,'Population Data'!$B$2:$B$43,'Population Data'!$D$2:$D$43)</f>
        <v>4.8</v>
      </c>
      <c r="DR33">
        <f ca="1" t="shared" si="30"/>
        <v>0.264781262454555</v>
      </c>
      <c r="DS33">
        <f t="shared" si="93"/>
        <v>33</v>
      </c>
      <c r="DT33">
        <f>LOOKUP(DS33,'Population Data'!$B$2:$B$43,'Population Data'!$D$2:$D$43)</f>
        <v>2.15</v>
      </c>
      <c r="DV33">
        <f ca="1" t="shared" si="31"/>
        <v>0.08605203511987847</v>
      </c>
      <c r="DW33">
        <f t="shared" si="94"/>
        <v>40</v>
      </c>
      <c r="DX33">
        <f>LOOKUP(DW33,'Population Data'!$B$2:$B$43,'Population Data'!$D$2:$D$43)</f>
        <v>2.54</v>
      </c>
      <c r="DZ33">
        <f ca="1" t="shared" si="32"/>
        <v>0.5326257243120903</v>
      </c>
      <c r="EA33">
        <f t="shared" si="95"/>
        <v>18</v>
      </c>
      <c r="EB33">
        <f>LOOKUP(EA33,'Population Data'!$B$2:$B$43,'Population Data'!$D$2:$D$43)</f>
        <v>4.36</v>
      </c>
      <c r="ED33">
        <f ca="1" t="shared" si="33"/>
        <v>0.10155153080447066</v>
      </c>
      <c r="EE33">
        <f t="shared" si="96"/>
        <v>35</v>
      </c>
      <c r="EF33">
        <f>LOOKUP(EE33,'Population Data'!$B$2:$B$43,'Population Data'!$D$2:$D$43)</f>
        <v>2.31</v>
      </c>
      <c r="EH33">
        <f ca="1" t="shared" si="34"/>
        <v>0.2818856469919888</v>
      </c>
      <c r="EI33">
        <f t="shared" si="97"/>
        <v>27</v>
      </c>
      <c r="EJ33">
        <f>LOOKUP(EI33,'Population Data'!$B$2:$B$43,'Population Data'!$D$2:$D$43)</f>
        <v>2.42</v>
      </c>
      <c r="EL33">
        <f ca="1" t="shared" si="35"/>
        <v>0.9430605961840801</v>
      </c>
      <c r="EM33">
        <f t="shared" si="98"/>
        <v>5</v>
      </c>
      <c r="EN33">
        <f>LOOKUP(EM33,'Population Data'!$B$2:$B$43,'Population Data'!$D$2:$D$43)</f>
        <v>13.2</v>
      </c>
      <c r="EP33">
        <f ca="1" t="shared" si="36"/>
        <v>0.057641500791500655</v>
      </c>
      <c r="EQ33">
        <f t="shared" si="99"/>
        <v>39</v>
      </c>
      <c r="ER33">
        <f>LOOKUP(EQ33,'Population Data'!$B$2:$B$43,'Population Data'!$D$2:$D$43)</f>
        <v>2.46</v>
      </c>
      <c r="ET33">
        <f ca="1" t="shared" si="37"/>
        <v>0.5440372918601033</v>
      </c>
      <c r="EU33">
        <f t="shared" si="100"/>
        <v>20</v>
      </c>
      <c r="EV33">
        <f>LOOKUP(EU33,'Population Data'!$B$2:$B$43,'Population Data'!$D$2:$D$43)</f>
        <v>3.99</v>
      </c>
      <c r="EX33">
        <f ca="1" t="shared" si="38"/>
        <v>0.31415517760989287</v>
      </c>
      <c r="EY33">
        <f t="shared" si="101"/>
        <v>30</v>
      </c>
      <c r="EZ33">
        <f>LOOKUP(EY33,'Population Data'!$B$2:$B$43,'Population Data'!$D$2:$D$43)</f>
        <v>2.1</v>
      </c>
      <c r="FB33">
        <f ca="1" t="shared" si="39"/>
        <v>0.9656213761875344</v>
      </c>
      <c r="FC33">
        <f t="shared" si="102"/>
        <v>1</v>
      </c>
      <c r="FD33">
        <f>LOOKUP(FC33,'Population Data'!$B$2:$B$43,'Population Data'!$D$2:$D$43)</f>
        <v>13.2</v>
      </c>
      <c r="FF33">
        <f ca="1" t="shared" si="40"/>
        <v>0.3140592102665234</v>
      </c>
      <c r="FG33">
        <f t="shared" si="103"/>
        <v>33</v>
      </c>
      <c r="FH33">
        <f>LOOKUP(FG33,'Population Data'!$B$2:$B$43,'Population Data'!$D$2:$D$43)</f>
        <v>2.15</v>
      </c>
      <c r="FJ33">
        <f ca="1" t="shared" si="41"/>
        <v>0.5491461108455009</v>
      </c>
      <c r="FK33">
        <f t="shared" si="104"/>
        <v>22</v>
      </c>
      <c r="FL33">
        <f>LOOKUP(FK33,'Population Data'!$B$2:$B$43,'Population Data'!$D$2:$D$43)</f>
        <v>2.42</v>
      </c>
      <c r="FN33">
        <f ca="1" t="shared" si="42"/>
        <v>0.9751492203550218</v>
      </c>
      <c r="FO33">
        <f t="shared" si="105"/>
        <v>2</v>
      </c>
      <c r="FP33">
        <f>LOOKUP(FO33,'Population Data'!$B$2:$B$43,'Population Data'!$D$2:$D$43)</f>
        <v>10.31</v>
      </c>
      <c r="FR33">
        <f ca="1" t="shared" si="43"/>
        <v>0.2440545707449332</v>
      </c>
      <c r="FS33">
        <f t="shared" si="106"/>
        <v>31</v>
      </c>
      <c r="FT33">
        <f>LOOKUP(FS33,'Population Data'!$B$2:$B$43,'Population Data'!$D$2:$D$43)</f>
        <v>2.54</v>
      </c>
      <c r="FV33">
        <f ca="1" t="shared" si="44"/>
        <v>0.44432728283245604</v>
      </c>
      <c r="FW33">
        <f t="shared" si="107"/>
        <v>27</v>
      </c>
      <c r="FX33">
        <f>LOOKUP(FW33,'Population Data'!$B$2:$B$43,'Population Data'!$D$2:$D$43)</f>
        <v>2.42</v>
      </c>
      <c r="FZ33">
        <f ca="1" t="shared" si="45"/>
        <v>0.6637516127948137</v>
      </c>
      <c r="GA33">
        <f t="shared" si="108"/>
        <v>7</v>
      </c>
      <c r="GB33">
        <f>LOOKUP(GA33,'Population Data'!$B$2:$B$43,'Population Data'!$D$2:$D$43)</f>
        <v>5.22</v>
      </c>
      <c r="GD33">
        <f ca="1" t="shared" si="46"/>
        <v>0.5616438327443213</v>
      </c>
      <c r="GE33">
        <f t="shared" si="109"/>
        <v>24</v>
      </c>
      <c r="GF33">
        <f>LOOKUP(GE33,'Population Data'!$B$2:$B$43,'Population Data'!$D$2:$D$43)</f>
        <v>1.93</v>
      </c>
      <c r="GH33">
        <f ca="1" t="shared" si="47"/>
        <v>0.927981495600698</v>
      </c>
      <c r="GI33">
        <f t="shared" si="110"/>
        <v>5</v>
      </c>
      <c r="GJ33">
        <f>LOOKUP(GI33,'Population Data'!$B$2:$B$43,'Population Data'!$D$2:$D$43)</f>
        <v>13.2</v>
      </c>
      <c r="GL33">
        <f ca="1" t="shared" si="48"/>
        <v>0.6511071330866984</v>
      </c>
      <c r="GM33">
        <f t="shared" si="111"/>
        <v>15</v>
      </c>
      <c r="GN33">
        <f>LOOKUP(GM33,'Population Data'!$B$2:$B$43,'Population Data'!$D$2:$D$43)</f>
        <v>4.35</v>
      </c>
      <c r="GP33">
        <f ca="1" t="shared" si="49"/>
        <v>0.9011400579985471</v>
      </c>
      <c r="GQ33">
        <f t="shared" si="112"/>
        <v>5</v>
      </c>
      <c r="GR33">
        <f>LOOKUP(GQ33,'Population Data'!$B$2:$B$43,'Population Data'!$D$2:$D$43)</f>
        <v>13.2</v>
      </c>
      <c r="GT33">
        <f ca="1" t="shared" si="50"/>
        <v>0.17535979047887673</v>
      </c>
      <c r="GU33">
        <f t="shared" si="113"/>
        <v>35</v>
      </c>
      <c r="GV33">
        <f>LOOKUP(GU33,'Population Data'!$B$2:$B$43,'Population Data'!$D$2:$D$43)</f>
        <v>2.31</v>
      </c>
      <c r="GX33">
        <f ca="1" t="shared" si="51"/>
        <v>0.5988055450256768</v>
      </c>
      <c r="GY33">
        <f t="shared" si="114"/>
        <v>20</v>
      </c>
      <c r="GZ33">
        <f>LOOKUP(GY33,'Population Data'!$B$2:$B$43,'Population Data'!$D$2:$D$43)</f>
        <v>3.99</v>
      </c>
      <c r="HB33">
        <f ca="1" t="shared" si="52"/>
        <v>0.8913834596083402</v>
      </c>
      <c r="HC33">
        <f t="shared" si="115"/>
        <v>3</v>
      </c>
      <c r="HD33">
        <f>LOOKUP(HC33,'Population Data'!$B$2:$B$43,'Population Data'!$D$2:$D$43)</f>
        <v>10.49</v>
      </c>
      <c r="HF33">
        <f ca="1" t="shared" si="53"/>
        <v>0.40697554082770726</v>
      </c>
      <c r="HG33">
        <f t="shared" si="116"/>
        <v>26</v>
      </c>
      <c r="HH33">
        <f>LOOKUP(HG33,'Population Data'!$B$2:$B$43,'Population Data'!$D$2:$D$43)</f>
        <v>3.15</v>
      </c>
      <c r="HJ33">
        <f ca="1" t="shared" si="54"/>
        <v>0.023778907714614883</v>
      </c>
      <c r="HK33">
        <f t="shared" si="117"/>
        <v>41</v>
      </c>
      <c r="HL33">
        <f>LOOKUP(HK33,'Population Data'!$B$2:$B$43,'Population Data'!$D$2:$D$43)</f>
        <v>2.06</v>
      </c>
      <c r="HN33">
        <f ca="1" t="shared" si="55"/>
        <v>0.4971281740805298</v>
      </c>
      <c r="HO33">
        <f t="shared" si="118"/>
        <v>24</v>
      </c>
      <c r="HP33">
        <f>LOOKUP(HO33,'Population Data'!$B$2:$B$43,'Population Data'!$D$2:$D$43)</f>
        <v>1.93</v>
      </c>
      <c r="HR33">
        <f ca="1" t="shared" si="56"/>
        <v>0.7178142603967432</v>
      </c>
      <c r="HS33">
        <f t="shared" si="119"/>
        <v>13</v>
      </c>
      <c r="HT33">
        <f>LOOKUP(HS33,'Population Data'!$B$2:$B$43,'Population Data'!$D$2:$D$43)</f>
        <v>3.95</v>
      </c>
      <c r="HV33">
        <f ca="1" t="shared" si="57"/>
        <v>0.6046937191153844</v>
      </c>
      <c r="HW33">
        <f t="shared" si="120"/>
        <v>16</v>
      </c>
      <c r="HX33">
        <f>LOOKUP(HW33,'Population Data'!$B$2:$B$43,'Population Data'!$D$2:$D$43)</f>
        <v>3.97</v>
      </c>
      <c r="HZ33">
        <f ca="1" t="shared" si="58"/>
        <v>0.7032149136435739</v>
      </c>
      <c r="IA33">
        <f t="shared" si="121"/>
        <v>11</v>
      </c>
      <c r="IB33">
        <f>LOOKUP(IA33,'Population Data'!$B$2:$B$43,'Population Data'!$D$2:$D$43)</f>
        <v>3.24</v>
      </c>
      <c r="ID33">
        <f ca="1" t="shared" si="59"/>
        <v>0.4001318357883634</v>
      </c>
      <c r="IE33">
        <f t="shared" si="122"/>
        <v>24</v>
      </c>
      <c r="IF33">
        <f>LOOKUP(IE33,'Population Data'!$B$2:$B$43,'Population Data'!$D$2:$D$43)</f>
        <v>1.93</v>
      </c>
      <c r="IH33">
        <f ca="1" t="shared" si="60"/>
        <v>0.4943024222075567</v>
      </c>
      <c r="II33">
        <f t="shared" si="123"/>
        <v>18</v>
      </c>
      <c r="IJ33">
        <f>LOOKUP(II33,'Population Data'!$B$2:$B$43,'Population Data'!$D$2:$D$43)</f>
        <v>4.36</v>
      </c>
      <c r="IL33">
        <f ca="1" t="shared" si="61"/>
        <v>0.7571480225856497</v>
      </c>
      <c r="IM33">
        <f t="shared" si="124"/>
        <v>7</v>
      </c>
      <c r="IN33">
        <f>LOOKUP(IM33,'Population Data'!$B$2:$B$43,'Population Data'!$D$2:$D$43)</f>
        <v>5.22</v>
      </c>
      <c r="IP33">
        <f ca="1" t="shared" si="62"/>
        <v>0.1666177912668142</v>
      </c>
      <c r="IQ33">
        <f t="shared" si="125"/>
        <v>34</v>
      </c>
      <c r="IR33">
        <f>LOOKUP(IQ33,'Population Data'!$B$2:$B$43,'Population Data'!$D$2:$D$43)</f>
        <v>2.6</v>
      </c>
    </row>
    <row r="34" spans="1:252" ht="15.75">
      <c r="A34">
        <v>33</v>
      </c>
      <c r="B34">
        <f ca="1" t="shared" si="0"/>
        <v>0.9206147297805505</v>
      </c>
      <c r="C34">
        <f t="shared" si="63"/>
        <v>4</v>
      </c>
      <c r="D34">
        <f>LOOKUP(C34,'Population Data'!$B$2:$B$43,'Population Data'!$D$2:$D$43)</f>
        <v>11.6</v>
      </c>
      <c r="F34">
        <f ca="1" t="shared" si="1"/>
        <v>0.22356672344962558</v>
      </c>
      <c r="G34">
        <f t="shared" si="64"/>
        <v>33</v>
      </c>
      <c r="H34">
        <f>LOOKUP(G34,'Population Data'!$B$2:$B$43,'Population Data'!$D$2:$D$43)</f>
        <v>2.15</v>
      </c>
      <c r="J34">
        <f ca="1" t="shared" si="2"/>
        <v>0.2946458368698024</v>
      </c>
      <c r="K34">
        <f t="shared" si="65"/>
        <v>29</v>
      </c>
      <c r="L34">
        <f>LOOKUP(K34,'Population Data'!$B$2:$B$43,'Population Data'!$D$2:$D$43)</f>
        <v>2.84</v>
      </c>
      <c r="N34">
        <f ca="1" t="shared" si="3"/>
        <v>0.8587207881423409</v>
      </c>
      <c r="O34">
        <f t="shared" si="66"/>
        <v>10</v>
      </c>
      <c r="P34">
        <f>LOOKUP(O34,'Population Data'!$B$2:$B$43,'Population Data'!$D$2:$D$43)</f>
        <v>3.73</v>
      </c>
      <c r="R34">
        <f ca="1" t="shared" si="4"/>
        <v>0.9445942936024551</v>
      </c>
      <c r="S34">
        <f t="shared" si="67"/>
        <v>2</v>
      </c>
      <c r="T34">
        <f>LOOKUP(S34,'Population Data'!$B$2:$B$43,'Population Data'!$D$2:$D$43)</f>
        <v>10.31</v>
      </c>
      <c r="V34">
        <f ca="1" t="shared" si="5"/>
        <v>0.20665159473200123</v>
      </c>
      <c r="W34">
        <f t="shared" si="68"/>
        <v>31</v>
      </c>
      <c r="X34">
        <f>LOOKUP(W34,'Population Data'!$B$2:$B$43,'Population Data'!$D$2:$D$43)</f>
        <v>2.54</v>
      </c>
      <c r="Z34">
        <f ca="1" t="shared" si="6"/>
        <v>0.8058798949201038</v>
      </c>
      <c r="AA34">
        <f t="shared" si="69"/>
        <v>10</v>
      </c>
      <c r="AB34">
        <f>LOOKUP(AA34,'Population Data'!$B$2:$B$43,'Population Data'!$D$2:$D$43)</f>
        <v>3.73</v>
      </c>
      <c r="AD34">
        <f ca="1" t="shared" si="7"/>
        <v>0.11751770195577482</v>
      </c>
      <c r="AE34">
        <f t="shared" si="70"/>
        <v>40</v>
      </c>
      <c r="AF34">
        <f>LOOKUP(AE34,'Population Data'!$B$2:$B$43,'Population Data'!$D$2:$D$43)</f>
        <v>2.54</v>
      </c>
      <c r="AH34">
        <f ca="1" t="shared" si="8"/>
        <v>0.5008954554951097</v>
      </c>
      <c r="AI34">
        <f t="shared" si="71"/>
        <v>19</v>
      </c>
      <c r="AJ34">
        <f>LOOKUP(AI34,'Population Data'!$B$2:$B$43,'Population Data'!$D$2:$D$43)</f>
        <v>3.93</v>
      </c>
      <c r="AL34">
        <f ca="1" t="shared" si="9"/>
        <v>0.5627549628399806</v>
      </c>
      <c r="AM34">
        <f t="shared" si="72"/>
        <v>20</v>
      </c>
      <c r="AN34">
        <f>LOOKUP(AM34,'Population Data'!$B$2:$B$43,'Population Data'!$D$2:$D$43)</f>
        <v>3.99</v>
      </c>
      <c r="AP34">
        <f ca="1" t="shared" si="10"/>
        <v>0.4690138576794113</v>
      </c>
      <c r="AQ34">
        <f t="shared" si="73"/>
        <v>22</v>
      </c>
      <c r="AR34">
        <f>LOOKUP(AQ34,'Population Data'!$B$2:$B$43,'Population Data'!$D$2:$D$43)</f>
        <v>2.42</v>
      </c>
      <c r="AT34">
        <f ca="1" t="shared" si="11"/>
        <v>0.6294567452177414</v>
      </c>
      <c r="AU34">
        <f t="shared" si="74"/>
        <v>13</v>
      </c>
      <c r="AV34">
        <f>LOOKUP(AU34,'Population Data'!$B$2:$B$43,'Population Data'!$D$2:$D$43)</f>
        <v>3.95</v>
      </c>
      <c r="AX34">
        <f ca="1" t="shared" si="12"/>
        <v>0.0712474241378247</v>
      </c>
      <c r="AY34">
        <f t="shared" si="75"/>
        <v>40</v>
      </c>
      <c r="AZ34">
        <f>LOOKUP(AY34,'Population Data'!$B$2:$B$43,'Population Data'!$D$2:$D$43)</f>
        <v>2.54</v>
      </c>
      <c r="BB34">
        <f ca="1" t="shared" si="13"/>
        <v>0.27514143842886596</v>
      </c>
      <c r="BC34">
        <f t="shared" si="76"/>
        <v>23</v>
      </c>
      <c r="BD34">
        <f>LOOKUP(BC34,'Population Data'!$B$2:$B$43,'Population Data'!$D$2:$D$43)</f>
        <v>2.66</v>
      </c>
      <c r="BF34">
        <f ca="1" t="shared" si="14"/>
        <v>0.6724081021500614</v>
      </c>
      <c r="BG34">
        <f t="shared" si="77"/>
        <v>11</v>
      </c>
      <c r="BH34">
        <f>LOOKUP(BG34,'Population Data'!$B$2:$B$43,'Population Data'!$D$2:$D$43)</f>
        <v>3.24</v>
      </c>
      <c r="BJ34">
        <f ca="1" t="shared" si="15"/>
        <v>0.24873074057254096</v>
      </c>
      <c r="BK34">
        <f t="shared" si="78"/>
        <v>34</v>
      </c>
      <c r="BL34">
        <f>LOOKUP(BK34,'Population Data'!$B$2:$B$43,'Population Data'!$D$2:$D$43)</f>
        <v>2.6</v>
      </c>
      <c r="BN34">
        <f ca="1" t="shared" si="16"/>
        <v>0.8779016029333157</v>
      </c>
      <c r="BO34">
        <f t="shared" si="79"/>
        <v>4</v>
      </c>
      <c r="BP34">
        <f>LOOKUP(BO34,'Population Data'!$B$2:$B$43,'Population Data'!$D$2:$D$43)</f>
        <v>11.6</v>
      </c>
      <c r="BR34">
        <f ca="1" t="shared" si="17"/>
        <v>0.5664691640349442</v>
      </c>
      <c r="BS34">
        <f t="shared" si="80"/>
        <v>13</v>
      </c>
      <c r="BT34">
        <f>LOOKUP(BS34,'Population Data'!$B$2:$B$43,'Population Data'!$D$2:$D$43)</f>
        <v>3.95</v>
      </c>
      <c r="BV34">
        <f ca="1" t="shared" si="18"/>
        <v>0.722442032084103</v>
      </c>
      <c r="BW34">
        <f t="shared" si="81"/>
        <v>10</v>
      </c>
      <c r="BX34">
        <f>LOOKUP(BW34,'Population Data'!$B$2:$B$43,'Population Data'!$D$2:$D$43)</f>
        <v>3.73</v>
      </c>
      <c r="BZ34">
        <f ca="1" t="shared" si="19"/>
        <v>0.005331041064831066</v>
      </c>
      <c r="CA34">
        <f t="shared" si="82"/>
        <v>42</v>
      </c>
      <c r="CB34">
        <f>LOOKUP(CA34,'Population Data'!$B$2:$B$43,'Population Data'!$D$2:$D$43)</f>
        <v>2.25</v>
      </c>
      <c r="CD34">
        <f ca="1" t="shared" si="20"/>
        <v>0.24239693218227343</v>
      </c>
      <c r="CE34">
        <f t="shared" si="83"/>
        <v>30</v>
      </c>
      <c r="CF34">
        <f>LOOKUP(CE34,'Population Data'!$B$2:$B$43,'Population Data'!$D$2:$D$43)</f>
        <v>2.1</v>
      </c>
      <c r="CH34">
        <f ca="1" t="shared" si="21"/>
        <v>0.5982249083855947</v>
      </c>
      <c r="CI34">
        <f t="shared" si="84"/>
        <v>17</v>
      </c>
      <c r="CJ34">
        <f>LOOKUP(CI34,'Population Data'!$B$2:$B$43,'Population Data'!$D$2:$D$43)</f>
        <v>4.8</v>
      </c>
      <c r="CL34">
        <f ca="1" t="shared" si="22"/>
        <v>0.08973870039818921</v>
      </c>
      <c r="CM34">
        <f t="shared" si="85"/>
        <v>40</v>
      </c>
      <c r="CN34">
        <f>LOOKUP(CM34,'Population Data'!$B$2:$B$43,'Population Data'!$D$2:$D$43)</f>
        <v>2.54</v>
      </c>
      <c r="CP34">
        <f ca="1" t="shared" si="23"/>
        <v>0.26678297637694104</v>
      </c>
      <c r="CQ34">
        <f t="shared" si="86"/>
        <v>32</v>
      </c>
      <c r="CR34">
        <f>LOOKUP(CQ34,'Population Data'!$B$2:$B$43,'Population Data'!$D$2:$D$43)</f>
        <v>2.73</v>
      </c>
      <c r="CT34">
        <f ca="1" t="shared" si="24"/>
        <v>0.6563817393836624</v>
      </c>
      <c r="CU34">
        <f t="shared" si="87"/>
        <v>14</v>
      </c>
      <c r="CV34">
        <f>LOOKUP(CU34,'Population Data'!$B$2:$B$43,'Population Data'!$D$2:$D$43)</f>
        <v>3.9</v>
      </c>
      <c r="CX34">
        <f ca="1" t="shared" si="25"/>
        <v>0.7827098613396044</v>
      </c>
      <c r="CY34">
        <f t="shared" si="88"/>
        <v>7</v>
      </c>
      <c r="CZ34">
        <f>LOOKUP(CY34,'Population Data'!$B$2:$B$43,'Population Data'!$D$2:$D$43)</f>
        <v>5.22</v>
      </c>
      <c r="DB34">
        <f ca="1" t="shared" si="26"/>
        <v>0.5805690447315782</v>
      </c>
      <c r="DC34">
        <f t="shared" si="89"/>
        <v>20</v>
      </c>
      <c r="DD34">
        <f>LOOKUP(DC34,'Population Data'!$B$2:$B$43,'Population Data'!$D$2:$D$43)</f>
        <v>3.99</v>
      </c>
      <c r="DF34">
        <f ca="1" t="shared" si="27"/>
        <v>0.8437025727185036</v>
      </c>
      <c r="DG34">
        <f t="shared" si="90"/>
        <v>7</v>
      </c>
      <c r="DH34">
        <f>LOOKUP(DG34,'Population Data'!$B$2:$B$43,'Population Data'!$D$2:$D$43)</f>
        <v>5.22</v>
      </c>
      <c r="DJ34">
        <f ca="1" t="shared" si="28"/>
        <v>0.7874040472939708</v>
      </c>
      <c r="DK34">
        <f t="shared" si="91"/>
        <v>11</v>
      </c>
      <c r="DL34">
        <f>LOOKUP(DK34,'Population Data'!$B$2:$B$43,'Population Data'!$D$2:$D$43)</f>
        <v>3.24</v>
      </c>
      <c r="DN34">
        <f ca="1" t="shared" si="29"/>
        <v>0.6263073504575191</v>
      </c>
      <c r="DO34">
        <f t="shared" si="92"/>
        <v>19</v>
      </c>
      <c r="DP34">
        <f>LOOKUP(DO34,'Population Data'!$B$2:$B$43,'Population Data'!$D$2:$D$43)</f>
        <v>3.93</v>
      </c>
      <c r="DR34">
        <f ca="1" t="shared" si="30"/>
        <v>0.6939244725352048</v>
      </c>
      <c r="DS34">
        <f t="shared" si="93"/>
        <v>13</v>
      </c>
      <c r="DT34">
        <f>LOOKUP(DS34,'Population Data'!$B$2:$B$43,'Population Data'!$D$2:$D$43)</f>
        <v>3.95</v>
      </c>
      <c r="DV34">
        <f ca="1" t="shared" si="31"/>
        <v>0.2518552419481652</v>
      </c>
      <c r="DW34">
        <f t="shared" si="94"/>
        <v>36</v>
      </c>
      <c r="DX34">
        <f>LOOKUP(DW34,'Population Data'!$B$2:$B$43,'Population Data'!$D$2:$D$43)</f>
        <v>2.38</v>
      </c>
      <c r="DZ34">
        <f ca="1" t="shared" si="32"/>
        <v>0.3984312596335988</v>
      </c>
      <c r="EA34">
        <f t="shared" si="95"/>
        <v>25</v>
      </c>
      <c r="EB34">
        <f>LOOKUP(EA34,'Population Data'!$B$2:$B$43,'Population Data'!$D$2:$D$43)</f>
        <v>2.73</v>
      </c>
      <c r="ED34">
        <f ca="1" t="shared" si="33"/>
        <v>0.8166073003334984</v>
      </c>
      <c r="EE34">
        <f t="shared" si="96"/>
        <v>5</v>
      </c>
      <c r="EF34">
        <f>LOOKUP(EE34,'Population Data'!$B$2:$B$43,'Population Data'!$D$2:$D$43)</f>
        <v>13.2</v>
      </c>
      <c r="EH34">
        <f ca="1" t="shared" si="34"/>
        <v>0.10902147328982847</v>
      </c>
      <c r="EI34">
        <f t="shared" si="97"/>
        <v>38</v>
      </c>
      <c r="EJ34">
        <f>LOOKUP(EI34,'Population Data'!$B$2:$B$43,'Population Data'!$D$2:$D$43)</f>
        <v>2.32</v>
      </c>
      <c r="EL34">
        <f ca="1" t="shared" si="35"/>
        <v>0.23191515011259045</v>
      </c>
      <c r="EM34">
        <f t="shared" si="98"/>
        <v>33</v>
      </c>
      <c r="EN34">
        <f>LOOKUP(EM34,'Population Data'!$B$2:$B$43,'Population Data'!$D$2:$D$43)</f>
        <v>2.15</v>
      </c>
      <c r="EP34">
        <f ca="1" t="shared" si="36"/>
        <v>0.9242605971793291</v>
      </c>
      <c r="EQ34">
        <f t="shared" si="99"/>
        <v>3</v>
      </c>
      <c r="ER34">
        <f>LOOKUP(EQ34,'Population Data'!$B$2:$B$43,'Population Data'!$D$2:$D$43)</f>
        <v>10.49</v>
      </c>
      <c r="ET34">
        <f ca="1" t="shared" si="37"/>
        <v>0.014949502139824489</v>
      </c>
      <c r="EU34">
        <f t="shared" si="100"/>
        <v>42</v>
      </c>
      <c r="EV34">
        <f>LOOKUP(EU34,'Population Data'!$B$2:$B$43,'Population Data'!$D$2:$D$43)</f>
        <v>2.25</v>
      </c>
      <c r="EX34">
        <f ca="1" t="shared" si="38"/>
        <v>0.8922691163752009</v>
      </c>
      <c r="EY34">
        <f t="shared" si="101"/>
        <v>5</v>
      </c>
      <c r="EZ34">
        <f>LOOKUP(EY34,'Population Data'!$B$2:$B$43,'Population Data'!$D$2:$D$43)</f>
        <v>13.2</v>
      </c>
      <c r="FB34">
        <f ca="1" t="shared" si="39"/>
        <v>0.9065996128449291</v>
      </c>
      <c r="FC34">
        <f t="shared" si="102"/>
        <v>3</v>
      </c>
      <c r="FD34">
        <f>LOOKUP(FC34,'Population Data'!$B$2:$B$43,'Population Data'!$D$2:$D$43)</f>
        <v>10.49</v>
      </c>
      <c r="FF34">
        <f ca="1" t="shared" si="40"/>
        <v>0.8065872330061868</v>
      </c>
      <c r="FG34">
        <f t="shared" si="103"/>
        <v>12</v>
      </c>
      <c r="FH34">
        <f>LOOKUP(FG34,'Population Data'!$B$2:$B$43,'Population Data'!$D$2:$D$43)</f>
        <v>3.49</v>
      </c>
      <c r="FJ34">
        <f ca="1" t="shared" si="41"/>
        <v>0.2611559677543229</v>
      </c>
      <c r="FK34">
        <f t="shared" si="104"/>
        <v>30</v>
      </c>
      <c r="FL34">
        <f>LOOKUP(FK34,'Population Data'!$B$2:$B$43,'Population Data'!$D$2:$D$43)</f>
        <v>2.1</v>
      </c>
      <c r="FN34">
        <f ca="1" t="shared" si="42"/>
        <v>0.010968544432564564</v>
      </c>
      <c r="FO34">
        <f t="shared" si="105"/>
        <v>42</v>
      </c>
      <c r="FP34">
        <f>LOOKUP(FO34,'Population Data'!$B$2:$B$43,'Population Data'!$D$2:$D$43)</f>
        <v>2.25</v>
      </c>
      <c r="FR34">
        <f ca="1" t="shared" si="43"/>
        <v>0.8173586139622554</v>
      </c>
      <c r="FS34">
        <f t="shared" si="106"/>
        <v>7</v>
      </c>
      <c r="FT34">
        <f>LOOKUP(FS34,'Population Data'!$B$2:$B$43,'Population Data'!$D$2:$D$43)</f>
        <v>5.22</v>
      </c>
      <c r="FV34">
        <f ca="1" t="shared" si="44"/>
        <v>0.5738798279792527</v>
      </c>
      <c r="FW34">
        <f t="shared" si="107"/>
        <v>23</v>
      </c>
      <c r="FX34">
        <f>LOOKUP(FW34,'Population Data'!$B$2:$B$43,'Population Data'!$D$2:$D$43)</f>
        <v>2.66</v>
      </c>
      <c r="FZ34">
        <f ca="1" t="shared" si="45"/>
        <v>0.19980106645786788</v>
      </c>
      <c r="GA34">
        <f t="shared" si="108"/>
        <v>35</v>
      </c>
      <c r="GB34">
        <f>LOOKUP(GA34,'Population Data'!$B$2:$B$43,'Population Data'!$D$2:$D$43)</f>
        <v>2.31</v>
      </c>
      <c r="GD34">
        <f ca="1" t="shared" si="46"/>
        <v>0.49074480331374914</v>
      </c>
      <c r="GE34">
        <f t="shared" si="109"/>
        <v>26</v>
      </c>
      <c r="GF34">
        <f>LOOKUP(GE34,'Population Data'!$B$2:$B$43,'Population Data'!$D$2:$D$43)</f>
        <v>3.15</v>
      </c>
      <c r="GH34">
        <f ca="1" t="shared" si="47"/>
        <v>0.8956209432678736</v>
      </c>
      <c r="GI34">
        <f t="shared" si="110"/>
        <v>8</v>
      </c>
      <c r="GJ34">
        <f>LOOKUP(GI34,'Population Data'!$B$2:$B$43,'Population Data'!$D$2:$D$43)</f>
        <v>3.22</v>
      </c>
      <c r="GL34">
        <f ca="1" t="shared" si="48"/>
        <v>0.6221789573479382</v>
      </c>
      <c r="GM34">
        <f t="shared" si="111"/>
        <v>19</v>
      </c>
      <c r="GN34">
        <f>LOOKUP(GM34,'Population Data'!$B$2:$B$43,'Population Data'!$D$2:$D$43)</f>
        <v>3.93</v>
      </c>
      <c r="GP34">
        <f ca="1" t="shared" si="49"/>
        <v>0.3928926405199582</v>
      </c>
      <c r="GQ34">
        <f t="shared" si="112"/>
        <v>27</v>
      </c>
      <c r="GR34">
        <f>LOOKUP(GQ34,'Population Data'!$B$2:$B$43,'Population Data'!$D$2:$D$43)</f>
        <v>2.42</v>
      </c>
      <c r="GT34">
        <f ca="1" t="shared" si="50"/>
        <v>0.2577262865415326</v>
      </c>
      <c r="GU34">
        <f t="shared" si="113"/>
        <v>32</v>
      </c>
      <c r="GV34">
        <f>LOOKUP(GU34,'Population Data'!$B$2:$B$43,'Population Data'!$D$2:$D$43)</f>
        <v>2.73</v>
      </c>
      <c r="GX34">
        <f ca="1" t="shared" si="51"/>
        <v>0.8140944785278516</v>
      </c>
      <c r="GY34">
        <f t="shared" si="114"/>
        <v>13</v>
      </c>
      <c r="GZ34">
        <f>LOOKUP(GY34,'Population Data'!$B$2:$B$43,'Population Data'!$D$2:$D$43)</f>
        <v>3.95</v>
      </c>
      <c r="HB34">
        <f ca="1" t="shared" si="52"/>
        <v>0.08686497282688799</v>
      </c>
      <c r="HC34">
        <f t="shared" si="115"/>
        <v>38</v>
      </c>
      <c r="HD34">
        <f>LOOKUP(HC34,'Population Data'!$B$2:$B$43,'Population Data'!$D$2:$D$43)</f>
        <v>2.32</v>
      </c>
      <c r="HF34">
        <f ca="1" t="shared" si="53"/>
        <v>0.27385125736897253</v>
      </c>
      <c r="HG34">
        <f t="shared" si="116"/>
        <v>31</v>
      </c>
      <c r="HH34">
        <f>LOOKUP(HG34,'Population Data'!$B$2:$B$43,'Population Data'!$D$2:$D$43)</f>
        <v>2.54</v>
      </c>
      <c r="HJ34">
        <f ca="1" t="shared" si="54"/>
        <v>0.8624229725613699</v>
      </c>
      <c r="HK34">
        <f t="shared" si="117"/>
        <v>6</v>
      </c>
      <c r="HL34">
        <f>LOOKUP(HK34,'Population Data'!$B$2:$B$43,'Population Data'!$D$2:$D$43)</f>
        <v>7.64</v>
      </c>
      <c r="HN34">
        <f ca="1" t="shared" si="55"/>
        <v>0.6818121796533747</v>
      </c>
      <c r="HO34">
        <f t="shared" si="118"/>
        <v>15</v>
      </c>
      <c r="HP34">
        <f>LOOKUP(HO34,'Population Data'!$B$2:$B$43,'Population Data'!$D$2:$D$43)</f>
        <v>4.35</v>
      </c>
      <c r="HR34">
        <f ca="1" t="shared" si="56"/>
        <v>0.06886716709742868</v>
      </c>
      <c r="HS34">
        <f t="shared" si="119"/>
        <v>42</v>
      </c>
      <c r="HT34">
        <f>LOOKUP(HS34,'Population Data'!$B$2:$B$43,'Population Data'!$D$2:$D$43)</f>
        <v>2.25</v>
      </c>
      <c r="HV34">
        <f ca="1" t="shared" si="57"/>
        <v>0.637961043451805</v>
      </c>
      <c r="HW34">
        <f t="shared" si="120"/>
        <v>14</v>
      </c>
      <c r="HX34">
        <f>LOOKUP(HW34,'Population Data'!$B$2:$B$43,'Population Data'!$D$2:$D$43)</f>
        <v>3.9</v>
      </c>
      <c r="HZ34">
        <f ca="1" t="shared" si="58"/>
        <v>0.16424132173737138</v>
      </c>
      <c r="IA34">
        <f t="shared" si="121"/>
        <v>33</v>
      </c>
      <c r="IB34">
        <f>LOOKUP(IA34,'Population Data'!$B$2:$B$43,'Population Data'!$D$2:$D$43)</f>
        <v>2.15</v>
      </c>
      <c r="ID34">
        <f ca="1" t="shared" si="59"/>
        <v>0.7082048910076613</v>
      </c>
      <c r="IE34">
        <f t="shared" si="122"/>
        <v>16</v>
      </c>
      <c r="IF34">
        <f>LOOKUP(IE34,'Population Data'!$B$2:$B$43,'Population Data'!$D$2:$D$43)</f>
        <v>3.97</v>
      </c>
      <c r="IH34">
        <f ca="1" t="shared" si="60"/>
        <v>0.1943569116331758</v>
      </c>
      <c r="II34">
        <f t="shared" si="123"/>
        <v>34</v>
      </c>
      <c r="IJ34">
        <f>LOOKUP(II34,'Population Data'!$B$2:$B$43,'Population Data'!$D$2:$D$43)</f>
        <v>2.6</v>
      </c>
      <c r="IL34">
        <f ca="1" t="shared" si="61"/>
        <v>0.01944077071379946</v>
      </c>
      <c r="IM34">
        <f t="shared" si="124"/>
        <v>41</v>
      </c>
      <c r="IN34">
        <f>LOOKUP(IM34,'Population Data'!$B$2:$B$43,'Population Data'!$D$2:$D$43)</f>
        <v>2.06</v>
      </c>
      <c r="IP34">
        <f ca="1" t="shared" si="62"/>
        <v>0.8074590253566178</v>
      </c>
      <c r="IQ34">
        <f t="shared" si="125"/>
        <v>6</v>
      </c>
      <c r="IR34">
        <f>LOOKUP(IQ34,'Population Data'!$B$2:$B$43,'Population Data'!$D$2:$D$43)</f>
        <v>7.64</v>
      </c>
    </row>
    <row r="35" spans="1:252" ht="15.75">
      <c r="A35">
        <v>34</v>
      </c>
      <c r="B35">
        <f ca="1" t="shared" si="0"/>
        <v>0.5220237155618522</v>
      </c>
      <c r="C35">
        <f t="shared" si="63"/>
        <v>28</v>
      </c>
      <c r="D35">
        <f>LOOKUP(C35,'Population Data'!$B$2:$B$43,'Population Data'!$D$2:$D$43)</f>
        <v>2.26</v>
      </c>
      <c r="F35">
        <f ca="1" t="shared" si="1"/>
        <v>0.7348860517200907</v>
      </c>
      <c r="G35">
        <f t="shared" si="64"/>
        <v>9</v>
      </c>
      <c r="H35">
        <f>LOOKUP(G35,'Population Data'!$B$2:$B$43,'Population Data'!$D$2:$D$43)</f>
        <v>4.03</v>
      </c>
      <c r="J35">
        <f ca="1" t="shared" si="2"/>
        <v>0.49694345067841705</v>
      </c>
      <c r="K35">
        <f t="shared" si="65"/>
        <v>23</v>
      </c>
      <c r="L35">
        <f>LOOKUP(K35,'Population Data'!$B$2:$B$43,'Population Data'!$D$2:$D$43)</f>
        <v>2.66</v>
      </c>
      <c r="N35">
        <f ca="1" t="shared" si="3"/>
        <v>0.8353181295679584</v>
      </c>
      <c r="O35">
        <f t="shared" si="66"/>
        <v>12</v>
      </c>
      <c r="P35">
        <f>LOOKUP(O35,'Population Data'!$B$2:$B$43,'Population Data'!$D$2:$D$43)</f>
        <v>3.49</v>
      </c>
      <c r="R35">
        <f ca="1" t="shared" si="4"/>
        <v>0.4119596277672789</v>
      </c>
      <c r="S35">
        <f t="shared" si="67"/>
        <v>25</v>
      </c>
      <c r="T35">
        <f>LOOKUP(S35,'Population Data'!$B$2:$B$43,'Population Data'!$D$2:$D$43)</f>
        <v>2.73</v>
      </c>
      <c r="V35">
        <f ca="1" t="shared" si="5"/>
        <v>0.9991760851665001</v>
      </c>
      <c r="W35">
        <f t="shared" si="68"/>
        <v>1</v>
      </c>
      <c r="X35">
        <f>LOOKUP(W35,'Population Data'!$B$2:$B$43,'Population Data'!$D$2:$D$43)</f>
        <v>13.2</v>
      </c>
      <c r="Z35">
        <f ca="1" t="shared" si="6"/>
        <v>0.003265002614060819</v>
      </c>
      <c r="AA35">
        <f t="shared" si="69"/>
        <v>42</v>
      </c>
      <c r="AB35">
        <f>LOOKUP(AA35,'Population Data'!$B$2:$B$43,'Population Data'!$D$2:$D$43)</f>
        <v>2.25</v>
      </c>
      <c r="AD35">
        <f ca="1" t="shared" si="7"/>
        <v>0.9163578113551896</v>
      </c>
      <c r="AE35">
        <f t="shared" si="70"/>
        <v>5</v>
      </c>
      <c r="AF35">
        <f>LOOKUP(AE35,'Population Data'!$B$2:$B$43,'Population Data'!$D$2:$D$43)</f>
        <v>13.2</v>
      </c>
      <c r="AH35">
        <f ca="1" t="shared" si="8"/>
        <v>0.06112025708289803</v>
      </c>
      <c r="AI35">
        <f t="shared" si="71"/>
        <v>38</v>
      </c>
      <c r="AJ35">
        <f>LOOKUP(AI35,'Population Data'!$B$2:$B$43,'Population Data'!$D$2:$D$43)</f>
        <v>2.32</v>
      </c>
      <c r="AL35">
        <f ca="1" t="shared" si="9"/>
        <v>0.6802817231771258</v>
      </c>
      <c r="AM35">
        <f t="shared" si="72"/>
        <v>15</v>
      </c>
      <c r="AN35">
        <f>LOOKUP(AM35,'Population Data'!$B$2:$B$43,'Population Data'!$D$2:$D$43)</f>
        <v>4.35</v>
      </c>
      <c r="AP35">
        <f ca="1" t="shared" si="10"/>
        <v>0.3036345313451472</v>
      </c>
      <c r="AQ35">
        <f t="shared" si="73"/>
        <v>31</v>
      </c>
      <c r="AR35">
        <f>LOOKUP(AQ35,'Population Data'!$B$2:$B$43,'Population Data'!$D$2:$D$43)</f>
        <v>2.54</v>
      </c>
      <c r="AT35">
        <f ca="1" t="shared" si="11"/>
        <v>0.7844040126425731</v>
      </c>
      <c r="AU35">
        <f t="shared" si="74"/>
        <v>6</v>
      </c>
      <c r="AV35">
        <f>LOOKUP(AU35,'Population Data'!$B$2:$B$43,'Population Data'!$D$2:$D$43)</f>
        <v>7.64</v>
      </c>
      <c r="AX35">
        <f ca="1" t="shared" si="12"/>
        <v>0.43558263996242774</v>
      </c>
      <c r="AY35">
        <f t="shared" si="75"/>
        <v>27</v>
      </c>
      <c r="AZ35">
        <f>LOOKUP(AY35,'Population Data'!$B$2:$B$43,'Population Data'!$D$2:$D$43)</f>
        <v>2.42</v>
      </c>
      <c r="BB35">
        <f ca="1" t="shared" si="13"/>
        <v>0.035135237148554266</v>
      </c>
      <c r="BC35">
        <f t="shared" si="76"/>
        <v>39</v>
      </c>
      <c r="BD35">
        <f>LOOKUP(BC35,'Population Data'!$B$2:$B$43,'Population Data'!$D$2:$D$43)</f>
        <v>2.46</v>
      </c>
      <c r="BF35">
        <f ca="1" t="shared" si="14"/>
        <v>0.5792774794146605</v>
      </c>
      <c r="BG35">
        <f t="shared" si="77"/>
        <v>19</v>
      </c>
      <c r="BH35">
        <f>LOOKUP(BG35,'Population Data'!$B$2:$B$43,'Population Data'!$D$2:$D$43)</f>
        <v>3.93</v>
      </c>
      <c r="BJ35">
        <f ca="1" t="shared" si="15"/>
        <v>0.43576341649845696</v>
      </c>
      <c r="BK35">
        <f t="shared" si="78"/>
        <v>25</v>
      </c>
      <c r="BL35">
        <f>LOOKUP(BK35,'Population Data'!$B$2:$B$43,'Population Data'!$D$2:$D$43)</f>
        <v>2.73</v>
      </c>
      <c r="BN35">
        <f ca="1" t="shared" si="16"/>
        <v>0.637793716782011</v>
      </c>
      <c r="BO35">
        <f t="shared" si="79"/>
        <v>18</v>
      </c>
      <c r="BP35">
        <f>LOOKUP(BO35,'Population Data'!$B$2:$B$43,'Population Data'!$D$2:$D$43)</f>
        <v>4.36</v>
      </c>
      <c r="BR35">
        <f ca="1" t="shared" si="17"/>
        <v>0.8100595527282968</v>
      </c>
      <c r="BS35">
        <f t="shared" si="80"/>
        <v>5</v>
      </c>
      <c r="BT35">
        <f>LOOKUP(BS35,'Population Data'!$B$2:$B$43,'Population Data'!$D$2:$D$43)</f>
        <v>13.2</v>
      </c>
      <c r="BV35">
        <f ca="1" t="shared" si="18"/>
        <v>0.8216994876780811</v>
      </c>
      <c r="BW35">
        <f t="shared" si="81"/>
        <v>2</v>
      </c>
      <c r="BX35">
        <f>LOOKUP(BW35,'Population Data'!$B$2:$B$43,'Population Data'!$D$2:$D$43)</f>
        <v>10.31</v>
      </c>
      <c r="BZ35">
        <f ca="1" t="shared" si="19"/>
        <v>0.8158760674049617</v>
      </c>
      <c r="CA35">
        <f t="shared" si="82"/>
        <v>10</v>
      </c>
      <c r="CB35">
        <f>LOOKUP(CA35,'Population Data'!$B$2:$B$43,'Population Data'!$D$2:$D$43)</f>
        <v>3.73</v>
      </c>
      <c r="CD35">
        <f ca="1" t="shared" si="20"/>
        <v>0.045053435546138054</v>
      </c>
      <c r="CE35">
        <f t="shared" si="83"/>
        <v>41</v>
      </c>
      <c r="CF35">
        <f>LOOKUP(CE35,'Population Data'!$B$2:$B$43,'Population Data'!$D$2:$D$43)</f>
        <v>2.06</v>
      </c>
      <c r="CH35">
        <f ca="1" t="shared" si="21"/>
        <v>0.13995509110744353</v>
      </c>
      <c r="CI35">
        <f t="shared" si="84"/>
        <v>32</v>
      </c>
      <c r="CJ35">
        <f>LOOKUP(CI35,'Population Data'!$B$2:$B$43,'Population Data'!$D$2:$D$43)</f>
        <v>2.73</v>
      </c>
      <c r="CL35">
        <f ca="1" t="shared" si="22"/>
        <v>0.6231408958875553</v>
      </c>
      <c r="CM35">
        <f t="shared" si="85"/>
        <v>12</v>
      </c>
      <c r="CN35">
        <f>LOOKUP(CM35,'Population Data'!$B$2:$B$43,'Population Data'!$D$2:$D$43)</f>
        <v>3.49</v>
      </c>
      <c r="CP35">
        <f ca="1" t="shared" si="23"/>
        <v>0.3464039180769851</v>
      </c>
      <c r="CQ35">
        <f t="shared" si="86"/>
        <v>27</v>
      </c>
      <c r="CR35">
        <f>LOOKUP(CQ35,'Population Data'!$B$2:$B$43,'Population Data'!$D$2:$D$43)</f>
        <v>2.42</v>
      </c>
      <c r="CT35">
        <f ca="1" t="shared" si="24"/>
        <v>0.5052477928555466</v>
      </c>
      <c r="CU35">
        <f t="shared" si="87"/>
        <v>20</v>
      </c>
      <c r="CV35">
        <f>LOOKUP(CU35,'Population Data'!$B$2:$B$43,'Population Data'!$D$2:$D$43)</f>
        <v>3.99</v>
      </c>
      <c r="CX35">
        <f ca="1" t="shared" si="25"/>
        <v>0.19558887601760866</v>
      </c>
      <c r="CY35">
        <f t="shared" si="88"/>
        <v>38</v>
      </c>
      <c r="CZ35">
        <f>LOOKUP(CY35,'Population Data'!$B$2:$B$43,'Population Data'!$D$2:$D$43)</f>
        <v>2.32</v>
      </c>
      <c r="DB35">
        <f ca="1" t="shared" si="26"/>
        <v>0.001465411538667527</v>
      </c>
      <c r="DC35">
        <f t="shared" si="89"/>
        <v>42</v>
      </c>
      <c r="DD35">
        <f>LOOKUP(DC35,'Population Data'!$B$2:$B$43,'Population Data'!$D$2:$D$43)</f>
        <v>2.25</v>
      </c>
      <c r="DF35">
        <f ca="1" t="shared" si="27"/>
        <v>0.15149599674664793</v>
      </c>
      <c r="DG35">
        <f t="shared" si="90"/>
        <v>39</v>
      </c>
      <c r="DH35">
        <f>LOOKUP(DG35,'Population Data'!$B$2:$B$43,'Population Data'!$D$2:$D$43)</f>
        <v>2.46</v>
      </c>
      <c r="DJ35">
        <f ca="1" t="shared" si="28"/>
        <v>0.014920377638338866</v>
      </c>
      <c r="DK35">
        <f t="shared" si="91"/>
        <v>42</v>
      </c>
      <c r="DL35">
        <f>LOOKUP(DK35,'Population Data'!$B$2:$B$43,'Population Data'!$D$2:$D$43)</f>
        <v>2.25</v>
      </c>
      <c r="DN35">
        <f ca="1" t="shared" si="29"/>
        <v>0.3027279815047532</v>
      </c>
      <c r="DO35">
        <f t="shared" si="92"/>
        <v>31</v>
      </c>
      <c r="DP35">
        <f>LOOKUP(DO35,'Population Data'!$B$2:$B$43,'Population Data'!$D$2:$D$43)</f>
        <v>2.54</v>
      </c>
      <c r="DR35">
        <f ca="1" t="shared" si="30"/>
        <v>0.6253965181110994</v>
      </c>
      <c r="DS35">
        <f t="shared" si="93"/>
        <v>18</v>
      </c>
      <c r="DT35">
        <f>LOOKUP(DS35,'Population Data'!$B$2:$B$43,'Population Data'!$D$2:$D$43)</f>
        <v>4.36</v>
      </c>
      <c r="DV35">
        <f ca="1" t="shared" si="31"/>
        <v>0.191285846531975</v>
      </c>
      <c r="DW35">
        <f t="shared" si="94"/>
        <v>37</v>
      </c>
      <c r="DX35">
        <f>LOOKUP(DW35,'Population Data'!$B$2:$B$43,'Population Data'!$D$2:$D$43)</f>
        <v>2.54</v>
      </c>
      <c r="DZ35">
        <f ca="1" t="shared" si="32"/>
        <v>0.3573406444703988</v>
      </c>
      <c r="EA35">
        <f t="shared" si="95"/>
        <v>26</v>
      </c>
      <c r="EB35">
        <f>LOOKUP(EA35,'Population Data'!$B$2:$B$43,'Population Data'!$D$2:$D$43)</f>
        <v>3.15</v>
      </c>
      <c r="ED35">
        <f ca="1" t="shared" si="33"/>
        <v>0.5803162969321124</v>
      </c>
      <c r="EE35">
        <f t="shared" si="96"/>
        <v>14</v>
      </c>
      <c r="EF35">
        <f>LOOKUP(EE35,'Population Data'!$B$2:$B$43,'Population Data'!$D$2:$D$43)</f>
        <v>3.9</v>
      </c>
      <c r="EH35">
        <f ca="1" t="shared" si="34"/>
        <v>0.24653358873255027</v>
      </c>
      <c r="EI35">
        <f t="shared" si="97"/>
        <v>31</v>
      </c>
      <c r="EJ35">
        <f>LOOKUP(EI35,'Population Data'!$B$2:$B$43,'Population Data'!$D$2:$D$43)</f>
        <v>2.54</v>
      </c>
      <c r="EL35">
        <f ca="1" t="shared" si="35"/>
        <v>0.011434229348174618</v>
      </c>
      <c r="EM35">
        <f t="shared" si="98"/>
        <v>41</v>
      </c>
      <c r="EN35">
        <f>LOOKUP(EM35,'Population Data'!$B$2:$B$43,'Population Data'!$D$2:$D$43)</f>
        <v>2.06</v>
      </c>
      <c r="EP35">
        <f ca="1" t="shared" si="36"/>
        <v>0.8264437214357432</v>
      </c>
      <c r="EQ35">
        <f t="shared" si="99"/>
        <v>8</v>
      </c>
      <c r="ER35">
        <f>LOOKUP(EQ35,'Population Data'!$B$2:$B$43,'Population Data'!$D$2:$D$43)</f>
        <v>3.22</v>
      </c>
      <c r="ET35">
        <f ca="1" t="shared" si="37"/>
        <v>0.42936243692503495</v>
      </c>
      <c r="EU35">
        <f t="shared" si="100"/>
        <v>26</v>
      </c>
      <c r="EV35">
        <f>LOOKUP(EU35,'Population Data'!$B$2:$B$43,'Population Data'!$D$2:$D$43)</f>
        <v>3.15</v>
      </c>
      <c r="EX35">
        <f ca="1" t="shared" si="38"/>
        <v>0.8559700027643422</v>
      </c>
      <c r="EY35">
        <f t="shared" si="101"/>
        <v>7</v>
      </c>
      <c r="EZ35">
        <f>LOOKUP(EY35,'Population Data'!$B$2:$B$43,'Population Data'!$D$2:$D$43)</f>
        <v>5.22</v>
      </c>
      <c r="FB35">
        <f ca="1" t="shared" si="39"/>
        <v>0.26757596766431024</v>
      </c>
      <c r="FC35">
        <f t="shared" si="102"/>
        <v>35</v>
      </c>
      <c r="FD35">
        <f>LOOKUP(FC35,'Population Data'!$B$2:$B$43,'Population Data'!$D$2:$D$43)</f>
        <v>2.31</v>
      </c>
      <c r="FF35">
        <f ca="1" t="shared" si="40"/>
        <v>0.4331151032966736</v>
      </c>
      <c r="FG35">
        <f t="shared" si="103"/>
        <v>28</v>
      </c>
      <c r="FH35">
        <f>LOOKUP(FG35,'Population Data'!$B$2:$B$43,'Population Data'!$D$2:$D$43)</f>
        <v>2.26</v>
      </c>
      <c r="FJ35">
        <f ca="1" t="shared" si="41"/>
        <v>0.6921499326054923</v>
      </c>
      <c r="FK35">
        <f t="shared" si="104"/>
        <v>13</v>
      </c>
      <c r="FL35">
        <f>LOOKUP(FK35,'Population Data'!$B$2:$B$43,'Population Data'!$D$2:$D$43)</f>
        <v>3.95</v>
      </c>
      <c r="FN35">
        <f ca="1" t="shared" si="42"/>
        <v>0.08325792151990252</v>
      </c>
      <c r="FO35">
        <f t="shared" si="105"/>
        <v>37</v>
      </c>
      <c r="FP35">
        <f>LOOKUP(FO35,'Population Data'!$B$2:$B$43,'Population Data'!$D$2:$D$43)</f>
        <v>2.54</v>
      </c>
      <c r="FR35">
        <f ca="1" t="shared" si="43"/>
        <v>0.6083937934752215</v>
      </c>
      <c r="FS35">
        <f t="shared" si="106"/>
        <v>18</v>
      </c>
      <c r="FT35">
        <f>LOOKUP(FS35,'Population Data'!$B$2:$B$43,'Population Data'!$D$2:$D$43)</f>
        <v>4.36</v>
      </c>
      <c r="FV35">
        <f ca="1" t="shared" si="44"/>
        <v>0.8937260728593613</v>
      </c>
      <c r="FW35">
        <f t="shared" si="107"/>
        <v>6</v>
      </c>
      <c r="FX35">
        <f>LOOKUP(FW35,'Population Data'!$B$2:$B$43,'Population Data'!$D$2:$D$43)</f>
        <v>7.64</v>
      </c>
      <c r="FZ35">
        <f ca="1" t="shared" si="45"/>
        <v>0.6019200381584319</v>
      </c>
      <c r="GA35">
        <f t="shared" si="108"/>
        <v>11</v>
      </c>
      <c r="GB35">
        <f>LOOKUP(GA35,'Population Data'!$B$2:$B$43,'Population Data'!$D$2:$D$43)</f>
        <v>3.24</v>
      </c>
      <c r="GD35">
        <f ca="1" t="shared" si="46"/>
        <v>0.3615708367819459</v>
      </c>
      <c r="GE35">
        <f t="shared" si="109"/>
        <v>29</v>
      </c>
      <c r="GF35">
        <f>LOOKUP(GE35,'Population Data'!$B$2:$B$43,'Population Data'!$D$2:$D$43)</f>
        <v>2.84</v>
      </c>
      <c r="GH35">
        <f ca="1" t="shared" si="47"/>
        <v>0.20080517572113377</v>
      </c>
      <c r="GI35">
        <f t="shared" si="110"/>
        <v>32</v>
      </c>
      <c r="GJ35">
        <f>LOOKUP(GI35,'Population Data'!$B$2:$B$43,'Population Data'!$D$2:$D$43)</f>
        <v>2.73</v>
      </c>
      <c r="GL35">
        <f ca="1" t="shared" si="48"/>
        <v>0.3680383638573187</v>
      </c>
      <c r="GM35">
        <f t="shared" si="111"/>
        <v>29</v>
      </c>
      <c r="GN35">
        <f>LOOKUP(GM35,'Population Data'!$B$2:$B$43,'Population Data'!$D$2:$D$43)</f>
        <v>2.84</v>
      </c>
      <c r="GP35">
        <f ca="1" t="shared" si="49"/>
        <v>0.09106410159494605</v>
      </c>
      <c r="GQ35">
        <f t="shared" si="112"/>
        <v>41</v>
      </c>
      <c r="GR35">
        <f>LOOKUP(GQ35,'Population Data'!$B$2:$B$43,'Population Data'!$D$2:$D$43)</f>
        <v>2.06</v>
      </c>
      <c r="GT35">
        <f ca="1" t="shared" si="50"/>
        <v>0.2574157604262597</v>
      </c>
      <c r="GU35">
        <f t="shared" si="113"/>
        <v>33</v>
      </c>
      <c r="GV35">
        <f>LOOKUP(GU35,'Population Data'!$B$2:$B$43,'Population Data'!$D$2:$D$43)</f>
        <v>2.15</v>
      </c>
      <c r="GX35">
        <f ca="1" t="shared" si="51"/>
        <v>0.7091428839629978</v>
      </c>
      <c r="GY35">
        <f t="shared" si="114"/>
        <v>18</v>
      </c>
      <c r="GZ35">
        <f>LOOKUP(GY35,'Population Data'!$B$2:$B$43,'Population Data'!$D$2:$D$43)</f>
        <v>4.36</v>
      </c>
      <c r="HB35">
        <f ca="1" t="shared" si="52"/>
        <v>0.03353243557379959</v>
      </c>
      <c r="HC35">
        <f t="shared" si="115"/>
        <v>39</v>
      </c>
      <c r="HD35">
        <f>LOOKUP(HC35,'Population Data'!$B$2:$B$43,'Population Data'!$D$2:$D$43)</f>
        <v>2.46</v>
      </c>
      <c r="HF35">
        <f ca="1" t="shared" si="53"/>
        <v>0.8082066251446617</v>
      </c>
      <c r="HG35">
        <f t="shared" si="116"/>
        <v>10</v>
      </c>
      <c r="HH35">
        <f>LOOKUP(HG35,'Population Data'!$B$2:$B$43,'Population Data'!$D$2:$D$43)</f>
        <v>3.73</v>
      </c>
      <c r="HJ35">
        <f ca="1" t="shared" si="54"/>
        <v>0.10214063518308425</v>
      </c>
      <c r="HK35">
        <f t="shared" si="117"/>
        <v>37</v>
      </c>
      <c r="HL35">
        <f>LOOKUP(HK35,'Population Data'!$B$2:$B$43,'Population Data'!$D$2:$D$43)</f>
        <v>2.54</v>
      </c>
      <c r="HN35">
        <f ca="1" t="shared" si="55"/>
        <v>0.9907634191498829</v>
      </c>
      <c r="HO35">
        <f t="shared" si="118"/>
        <v>1</v>
      </c>
      <c r="HP35">
        <f>LOOKUP(HO35,'Population Data'!$B$2:$B$43,'Population Data'!$D$2:$D$43)</f>
        <v>13.2</v>
      </c>
      <c r="HR35">
        <f ca="1" t="shared" si="56"/>
        <v>0.968370689820356</v>
      </c>
      <c r="HS35">
        <f t="shared" si="119"/>
        <v>1</v>
      </c>
      <c r="HT35">
        <f>LOOKUP(HS35,'Population Data'!$B$2:$B$43,'Population Data'!$D$2:$D$43)</f>
        <v>13.2</v>
      </c>
      <c r="HV35">
        <f ca="1" t="shared" si="57"/>
        <v>0.3361218866068886</v>
      </c>
      <c r="HW35">
        <f t="shared" si="120"/>
        <v>27</v>
      </c>
      <c r="HX35">
        <f>LOOKUP(HW35,'Population Data'!$B$2:$B$43,'Population Data'!$D$2:$D$43)</f>
        <v>2.42</v>
      </c>
      <c r="HZ35">
        <f ca="1" t="shared" si="58"/>
        <v>0.12368688823722873</v>
      </c>
      <c r="IA35">
        <f t="shared" si="121"/>
        <v>36</v>
      </c>
      <c r="IB35">
        <f>LOOKUP(IA35,'Population Data'!$B$2:$B$43,'Population Data'!$D$2:$D$43)</f>
        <v>2.38</v>
      </c>
      <c r="ID35">
        <f ca="1" t="shared" si="59"/>
        <v>0.20338920728293775</v>
      </c>
      <c r="IE35">
        <f t="shared" si="122"/>
        <v>31</v>
      </c>
      <c r="IF35">
        <f>LOOKUP(IE35,'Population Data'!$B$2:$B$43,'Population Data'!$D$2:$D$43)</f>
        <v>2.54</v>
      </c>
      <c r="IH35">
        <f ca="1" t="shared" si="60"/>
        <v>0.331043787593831</v>
      </c>
      <c r="II35">
        <f t="shared" si="123"/>
        <v>30</v>
      </c>
      <c r="IJ35">
        <f>LOOKUP(II35,'Population Data'!$B$2:$B$43,'Population Data'!$D$2:$D$43)</f>
        <v>2.1</v>
      </c>
      <c r="IL35">
        <f ca="1" t="shared" si="61"/>
        <v>0.2122231944829991</v>
      </c>
      <c r="IM35">
        <f t="shared" si="124"/>
        <v>26</v>
      </c>
      <c r="IN35">
        <f>LOOKUP(IM35,'Population Data'!$B$2:$B$43,'Population Data'!$D$2:$D$43)</f>
        <v>3.15</v>
      </c>
      <c r="IP35">
        <f ca="1" t="shared" si="62"/>
        <v>0.6558687231849051</v>
      </c>
      <c r="IQ35">
        <f t="shared" si="125"/>
        <v>9</v>
      </c>
      <c r="IR35">
        <f>LOOKUP(IQ35,'Population Data'!$B$2:$B$43,'Population Data'!$D$2:$D$43)</f>
        <v>4.03</v>
      </c>
    </row>
    <row r="36" spans="1:252" ht="15.75">
      <c r="A36">
        <v>35</v>
      </c>
      <c r="B36">
        <f ca="1" t="shared" si="0"/>
        <v>0.48334264816483996</v>
      </c>
      <c r="C36">
        <f t="shared" si="63"/>
        <v>29</v>
      </c>
      <c r="D36">
        <f>LOOKUP(C36,'Population Data'!$B$2:$B$43,'Population Data'!$D$2:$D$43)</f>
        <v>2.84</v>
      </c>
      <c r="F36">
        <f ca="1" t="shared" si="1"/>
        <v>0.13602472072657834</v>
      </c>
      <c r="G36">
        <f t="shared" si="64"/>
        <v>38</v>
      </c>
      <c r="H36">
        <f>LOOKUP(G36,'Population Data'!$B$2:$B$43,'Population Data'!$D$2:$D$43)</f>
        <v>2.32</v>
      </c>
      <c r="J36">
        <f ca="1" t="shared" si="2"/>
        <v>0.12184071940462171</v>
      </c>
      <c r="K36">
        <f t="shared" si="65"/>
        <v>38</v>
      </c>
      <c r="L36">
        <f>LOOKUP(K36,'Population Data'!$B$2:$B$43,'Population Data'!$D$2:$D$43)</f>
        <v>2.32</v>
      </c>
      <c r="N36">
        <f ca="1" t="shared" si="3"/>
        <v>0.19987304294080988</v>
      </c>
      <c r="O36">
        <f t="shared" si="66"/>
        <v>30</v>
      </c>
      <c r="P36">
        <f>LOOKUP(O36,'Population Data'!$B$2:$B$43,'Population Data'!$D$2:$D$43)</f>
        <v>2.1</v>
      </c>
      <c r="R36">
        <f ca="1" t="shared" si="4"/>
        <v>0.39104512654376267</v>
      </c>
      <c r="S36">
        <f t="shared" si="67"/>
        <v>27</v>
      </c>
      <c r="T36">
        <f>LOOKUP(S36,'Population Data'!$B$2:$B$43,'Population Data'!$D$2:$D$43)</f>
        <v>2.42</v>
      </c>
      <c r="V36">
        <f ca="1" t="shared" si="5"/>
        <v>0.4783429254235546</v>
      </c>
      <c r="W36">
        <f t="shared" si="68"/>
        <v>24</v>
      </c>
      <c r="X36">
        <f>LOOKUP(W36,'Population Data'!$B$2:$B$43,'Population Data'!$D$2:$D$43)</f>
        <v>1.93</v>
      </c>
      <c r="Z36">
        <f ca="1" t="shared" si="6"/>
        <v>0.9183321050299951</v>
      </c>
      <c r="AA36">
        <f t="shared" si="69"/>
        <v>3</v>
      </c>
      <c r="AB36">
        <f>LOOKUP(AA36,'Population Data'!$B$2:$B$43,'Population Data'!$D$2:$D$43)</f>
        <v>10.49</v>
      </c>
      <c r="AD36">
        <f ca="1" t="shared" si="7"/>
        <v>0.8578315437268443</v>
      </c>
      <c r="AE36">
        <f t="shared" si="70"/>
        <v>7</v>
      </c>
      <c r="AF36">
        <f>LOOKUP(AE36,'Population Data'!$B$2:$B$43,'Population Data'!$D$2:$D$43)</f>
        <v>5.22</v>
      </c>
      <c r="AH36">
        <f ca="1" t="shared" si="8"/>
        <v>0.6804677951920631</v>
      </c>
      <c r="AI36">
        <f t="shared" si="71"/>
        <v>13</v>
      </c>
      <c r="AJ36">
        <f>LOOKUP(AI36,'Population Data'!$B$2:$B$43,'Population Data'!$D$2:$D$43)</f>
        <v>3.95</v>
      </c>
      <c r="AL36">
        <f ca="1" t="shared" si="9"/>
        <v>0.8593002672394235</v>
      </c>
      <c r="AM36">
        <f t="shared" si="72"/>
        <v>9</v>
      </c>
      <c r="AN36">
        <f>LOOKUP(AM36,'Population Data'!$B$2:$B$43,'Population Data'!$D$2:$D$43)</f>
        <v>4.03</v>
      </c>
      <c r="AP36">
        <f ca="1" t="shared" si="10"/>
        <v>0.6897293281884618</v>
      </c>
      <c r="AQ36">
        <f t="shared" si="73"/>
        <v>13</v>
      </c>
      <c r="AR36">
        <f>LOOKUP(AQ36,'Population Data'!$B$2:$B$43,'Population Data'!$D$2:$D$43)</f>
        <v>3.95</v>
      </c>
      <c r="AT36">
        <f ca="1" t="shared" si="11"/>
        <v>0.4856803354730169</v>
      </c>
      <c r="AU36">
        <f t="shared" si="74"/>
        <v>19</v>
      </c>
      <c r="AV36">
        <f>LOOKUP(AU36,'Population Data'!$B$2:$B$43,'Population Data'!$D$2:$D$43)</f>
        <v>3.93</v>
      </c>
      <c r="AX36">
        <f ca="1" t="shared" si="12"/>
        <v>0.3558350988797765</v>
      </c>
      <c r="AY36">
        <f t="shared" si="75"/>
        <v>31</v>
      </c>
      <c r="AZ36">
        <f>LOOKUP(AY36,'Population Data'!$B$2:$B$43,'Population Data'!$D$2:$D$43)</f>
        <v>2.54</v>
      </c>
      <c r="BB36">
        <f ca="1" t="shared" si="13"/>
        <v>0.9398397584673756</v>
      </c>
      <c r="BC36">
        <f t="shared" si="76"/>
        <v>1</v>
      </c>
      <c r="BD36">
        <f>LOOKUP(BC36,'Population Data'!$B$2:$B$43,'Population Data'!$D$2:$D$43)</f>
        <v>13.2</v>
      </c>
      <c r="BF36">
        <f ca="1" t="shared" si="14"/>
        <v>0.8260024728192378</v>
      </c>
      <c r="BG36">
        <f t="shared" si="77"/>
        <v>7</v>
      </c>
      <c r="BH36">
        <f>LOOKUP(BG36,'Population Data'!$B$2:$B$43,'Population Data'!$D$2:$D$43)</f>
        <v>5.22</v>
      </c>
      <c r="BJ36">
        <f ca="1" t="shared" si="15"/>
        <v>0.4949265384563647</v>
      </c>
      <c r="BK36">
        <f t="shared" si="78"/>
        <v>22</v>
      </c>
      <c r="BL36">
        <f>LOOKUP(BK36,'Population Data'!$B$2:$B$43,'Population Data'!$D$2:$D$43)</f>
        <v>2.42</v>
      </c>
      <c r="BN36">
        <f ca="1" t="shared" si="16"/>
        <v>0.34108541462293474</v>
      </c>
      <c r="BO36">
        <f t="shared" si="79"/>
        <v>24</v>
      </c>
      <c r="BP36">
        <f>LOOKUP(BO36,'Population Data'!$B$2:$B$43,'Population Data'!$D$2:$D$43)</f>
        <v>1.93</v>
      </c>
      <c r="BR36">
        <f ca="1" t="shared" si="17"/>
        <v>0.9424532374866305</v>
      </c>
      <c r="BS36">
        <f t="shared" si="80"/>
        <v>1</v>
      </c>
      <c r="BT36">
        <f>LOOKUP(BS36,'Population Data'!$B$2:$B$43,'Population Data'!$D$2:$D$43)</f>
        <v>13.2</v>
      </c>
      <c r="BV36">
        <f ca="1" t="shared" si="18"/>
        <v>0.7599991632076843</v>
      </c>
      <c r="BW36">
        <f t="shared" si="81"/>
        <v>7</v>
      </c>
      <c r="BX36">
        <f>LOOKUP(BW36,'Population Data'!$B$2:$B$43,'Population Data'!$D$2:$D$43)</f>
        <v>5.22</v>
      </c>
      <c r="BZ36">
        <f ca="1" t="shared" si="19"/>
        <v>0.26843635927414866</v>
      </c>
      <c r="CA36">
        <f t="shared" si="82"/>
        <v>29</v>
      </c>
      <c r="CB36">
        <f>LOOKUP(CA36,'Population Data'!$B$2:$B$43,'Population Data'!$D$2:$D$43)</f>
        <v>2.84</v>
      </c>
      <c r="CD36">
        <f ca="1" t="shared" si="20"/>
        <v>0.39854639086543386</v>
      </c>
      <c r="CE36">
        <f t="shared" si="83"/>
        <v>25</v>
      </c>
      <c r="CF36">
        <f>LOOKUP(CE36,'Population Data'!$B$2:$B$43,'Population Data'!$D$2:$D$43)</f>
        <v>2.73</v>
      </c>
      <c r="CH36">
        <f ca="1" t="shared" si="21"/>
        <v>0.014099933234622553</v>
      </c>
      <c r="CI36">
        <f t="shared" si="84"/>
        <v>42</v>
      </c>
      <c r="CJ36">
        <f>LOOKUP(CI36,'Population Data'!$B$2:$B$43,'Population Data'!$D$2:$D$43)</f>
        <v>2.25</v>
      </c>
      <c r="CL36">
        <f ca="1" t="shared" si="22"/>
        <v>0.1843874822542998</v>
      </c>
      <c r="CM36">
        <f t="shared" si="85"/>
        <v>32</v>
      </c>
      <c r="CN36">
        <f>LOOKUP(CM36,'Population Data'!$B$2:$B$43,'Population Data'!$D$2:$D$43)</f>
        <v>2.73</v>
      </c>
      <c r="CP36">
        <f ca="1" t="shared" si="23"/>
        <v>0.5430712888460614</v>
      </c>
      <c r="CQ36">
        <f t="shared" si="86"/>
        <v>20</v>
      </c>
      <c r="CR36">
        <f>LOOKUP(CQ36,'Population Data'!$B$2:$B$43,'Population Data'!$D$2:$D$43)</f>
        <v>3.99</v>
      </c>
      <c r="CT36">
        <f ca="1" t="shared" si="24"/>
        <v>0.2714347345593344</v>
      </c>
      <c r="CU36">
        <f t="shared" si="87"/>
        <v>33</v>
      </c>
      <c r="CV36">
        <f>LOOKUP(CU36,'Population Data'!$B$2:$B$43,'Population Data'!$D$2:$D$43)</f>
        <v>2.15</v>
      </c>
      <c r="CX36">
        <f ca="1" t="shared" si="25"/>
        <v>0.5877837519022476</v>
      </c>
      <c r="CY36">
        <f t="shared" si="88"/>
        <v>19</v>
      </c>
      <c r="CZ36">
        <f>LOOKUP(CY36,'Population Data'!$B$2:$B$43,'Population Data'!$D$2:$D$43)</f>
        <v>3.93</v>
      </c>
      <c r="DB36">
        <f ca="1" t="shared" si="26"/>
        <v>0.6309417434208124</v>
      </c>
      <c r="DC36">
        <f t="shared" si="89"/>
        <v>16</v>
      </c>
      <c r="DD36">
        <f>LOOKUP(DC36,'Population Data'!$B$2:$B$43,'Population Data'!$D$2:$D$43)</f>
        <v>3.97</v>
      </c>
      <c r="DF36">
        <f ca="1" t="shared" si="27"/>
        <v>0.22474824000988647</v>
      </c>
      <c r="DG36">
        <f t="shared" si="90"/>
        <v>34</v>
      </c>
      <c r="DH36">
        <f>LOOKUP(DG36,'Population Data'!$B$2:$B$43,'Population Data'!$D$2:$D$43)</f>
        <v>2.6</v>
      </c>
      <c r="DJ36">
        <f ca="1" t="shared" si="28"/>
        <v>0.7843190014894124</v>
      </c>
      <c r="DK36">
        <f t="shared" si="91"/>
        <v>12</v>
      </c>
      <c r="DL36">
        <f>LOOKUP(DK36,'Population Data'!$B$2:$B$43,'Population Data'!$D$2:$D$43)</f>
        <v>3.49</v>
      </c>
      <c r="DN36">
        <f ca="1" t="shared" si="29"/>
        <v>0.83333205858529</v>
      </c>
      <c r="DO36">
        <f t="shared" si="92"/>
        <v>8</v>
      </c>
      <c r="DP36">
        <f>LOOKUP(DO36,'Population Data'!$B$2:$B$43,'Population Data'!$D$2:$D$43)</f>
        <v>3.22</v>
      </c>
      <c r="DR36">
        <f ca="1" t="shared" si="30"/>
        <v>0.5704713559962238</v>
      </c>
      <c r="DS36">
        <f t="shared" si="93"/>
        <v>21</v>
      </c>
      <c r="DT36">
        <f>LOOKUP(DS36,'Population Data'!$B$2:$B$43,'Population Data'!$D$2:$D$43)</f>
        <v>4.41</v>
      </c>
      <c r="DV36">
        <f ca="1" t="shared" si="31"/>
        <v>0.54077213217489</v>
      </c>
      <c r="DW36">
        <f t="shared" si="94"/>
        <v>19</v>
      </c>
      <c r="DX36">
        <f>LOOKUP(DW36,'Population Data'!$B$2:$B$43,'Population Data'!$D$2:$D$43)</f>
        <v>3.93</v>
      </c>
      <c r="DZ36">
        <f ca="1" t="shared" si="32"/>
        <v>0.3317020241431259</v>
      </c>
      <c r="EA36">
        <f t="shared" si="95"/>
        <v>28</v>
      </c>
      <c r="EB36">
        <f>LOOKUP(EA36,'Population Data'!$B$2:$B$43,'Population Data'!$D$2:$D$43)</f>
        <v>2.26</v>
      </c>
      <c r="ED36">
        <f ca="1" t="shared" si="33"/>
        <v>0.32994868421114154</v>
      </c>
      <c r="EE36">
        <f t="shared" si="96"/>
        <v>27</v>
      </c>
      <c r="EF36">
        <f>LOOKUP(EE36,'Population Data'!$B$2:$B$43,'Population Data'!$D$2:$D$43)</f>
        <v>2.42</v>
      </c>
      <c r="EH36">
        <f ca="1" t="shared" si="34"/>
        <v>0.7049051437256473</v>
      </c>
      <c r="EI36">
        <f t="shared" si="97"/>
        <v>10</v>
      </c>
      <c r="EJ36">
        <f>LOOKUP(EI36,'Population Data'!$B$2:$B$43,'Population Data'!$D$2:$D$43)</f>
        <v>3.73</v>
      </c>
      <c r="EL36">
        <f ca="1" t="shared" si="35"/>
        <v>0.23038086412601122</v>
      </c>
      <c r="EM36">
        <f t="shared" si="98"/>
        <v>34</v>
      </c>
      <c r="EN36">
        <f>LOOKUP(EM36,'Population Data'!$B$2:$B$43,'Population Data'!$D$2:$D$43)</f>
        <v>2.6</v>
      </c>
      <c r="EP36">
        <f ca="1" t="shared" si="36"/>
        <v>0.48116851339248334</v>
      </c>
      <c r="EQ36">
        <f t="shared" si="99"/>
        <v>21</v>
      </c>
      <c r="ER36">
        <f>LOOKUP(EQ36,'Population Data'!$B$2:$B$43,'Population Data'!$D$2:$D$43)</f>
        <v>4.41</v>
      </c>
      <c r="ET36">
        <f ca="1" t="shared" si="37"/>
        <v>0.4362199471218209</v>
      </c>
      <c r="EU36">
        <f t="shared" si="100"/>
        <v>25</v>
      </c>
      <c r="EV36">
        <f>LOOKUP(EU36,'Population Data'!$B$2:$B$43,'Population Data'!$D$2:$D$43)</f>
        <v>2.73</v>
      </c>
      <c r="EX36">
        <f ca="1" t="shared" si="38"/>
        <v>0.8909264452237944</v>
      </c>
      <c r="EY36">
        <f t="shared" si="101"/>
        <v>6</v>
      </c>
      <c r="EZ36">
        <f>LOOKUP(EY36,'Population Data'!$B$2:$B$43,'Population Data'!$D$2:$D$43)</f>
        <v>7.64</v>
      </c>
      <c r="FB36">
        <f ca="1" t="shared" si="39"/>
        <v>0.44234471956085464</v>
      </c>
      <c r="FC36">
        <f t="shared" si="102"/>
        <v>29</v>
      </c>
      <c r="FD36">
        <f>LOOKUP(FC36,'Population Data'!$B$2:$B$43,'Population Data'!$D$2:$D$43)</f>
        <v>2.84</v>
      </c>
      <c r="FF36">
        <f ca="1" t="shared" si="40"/>
        <v>0.8400992200172973</v>
      </c>
      <c r="FG36">
        <f t="shared" si="103"/>
        <v>8</v>
      </c>
      <c r="FH36">
        <f>LOOKUP(FG36,'Population Data'!$B$2:$B$43,'Population Data'!$D$2:$D$43)</f>
        <v>3.22</v>
      </c>
      <c r="FJ36">
        <f ca="1" t="shared" si="41"/>
        <v>0.9859128042432779</v>
      </c>
      <c r="FK36">
        <f t="shared" si="104"/>
        <v>2</v>
      </c>
      <c r="FL36">
        <f>LOOKUP(FK36,'Population Data'!$B$2:$B$43,'Population Data'!$D$2:$D$43)</f>
        <v>10.31</v>
      </c>
      <c r="FN36">
        <f ca="1" t="shared" si="42"/>
        <v>0.46433198168235457</v>
      </c>
      <c r="FO36">
        <f t="shared" si="105"/>
        <v>24</v>
      </c>
      <c r="FP36">
        <f>LOOKUP(FO36,'Population Data'!$B$2:$B$43,'Population Data'!$D$2:$D$43)</f>
        <v>1.93</v>
      </c>
      <c r="FR36">
        <f ca="1" t="shared" si="43"/>
        <v>0.14100147680487307</v>
      </c>
      <c r="FS36">
        <f t="shared" si="106"/>
        <v>37</v>
      </c>
      <c r="FT36">
        <f>LOOKUP(FS36,'Population Data'!$B$2:$B$43,'Population Data'!$D$2:$D$43)</f>
        <v>2.54</v>
      </c>
      <c r="FV36">
        <f ca="1" t="shared" si="44"/>
        <v>0.008949746294714678</v>
      </c>
      <c r="FW36">
        <f t="shared" si="107"/>
        <v>41</v>
      </c>
      <c r="FX36">
        <f>LOOKUP(FW36,'Population Data'!$B$2:$B$43,'Population Data'!$D$2:$D$43)</f>
        <v>2.06</v>
      </c>
      <c r="FZ36">
        <f ca="1" t="shared" si="45"/>
        <v>0.14769581694058287</v>
      </c>
      <c r="GA36">
        <f t="shared" si="108"/>
        <v>37</v>
      </c>
      <c r="GB36">
        <f>LOOKUP(GA36,'Population Data'!$B$2:$B$43,'Population Data'!$D$2:$D$43)</f>
        <v>2.54</v>
      </c>
      <c r="GD36">
        <f ca="1" t="shared" si="46"/>
        <v>0.9710145350335426</v>
      </c>
      <c r="GE36">
        <f t="shared" si="109"/>
        <v>1</v>
      </c>
      <c r="GF36">
        <f>LOOKUP(GE36,'Population Data'!$B$2:$B$43,'Population Data'!$D$2:$D$43)</f>
        <v>13.2</v>
      </c>
      <c r="GH36">
        <f ca="1" t="shared" si="47"/>
        <v>0.13310378737322937</v>
      </c>
      <c r="GI36">
        <f t="shared" si="110"/>
        <v>40</v>
      </c>
      <c r="GJ36">
        <f>LOOKUP(GI36,'Population Data'!$B$2:$B$43,'Population Data'!$D$2:$D$43)</f>
        <v>2.54</v>
      </c>
      <c r="GL36">
        <f ca="1" t="shared" si="48"/>
        <v>0.11311409772478442</v>
      </c>
      <c r="GM36">
        <f t="shared" si="111"/>
        <v>39</v>
      </c>
      <c r="GN36">
        <f>LOOKUP(GM36,'Population Data'!$B$2:$B$43,'Population Data'!$D$2:$D$43)</f>
        <v>2.46</v>
      </c>
      <c r="GP36">
        <f ca="1" t="shared" si="49"/>
        <v>0.10651224751325294</v>
      </c>
      <c r="GQ36">
        <f t="shared" si="112"/>
        <v>39</v>
      </c>
      <c r="GR36">
        <f>LOOKUP(GQ36,'Population Data'!$B$2:$B$43,'Population Data'!$D$2:$D$43)</f>
        <v>2.46</v>
      </c>
      <c r="GT36">
        <f ca="1" t="shared" si="50"/>
        <v>0.45992533389402</v>
      </c>
      <c r="GU36">
        <f t="shared" si="113"/>
        <v>22</v>
      </c>
      <c r="GV36">
        <f>LOOKUP(GU36,'Population Data'!$B$2:$B$43,'Population Data'!$D$2:$D$43)</f>
        <v>2.42</v>
      </c>
      <c r="GX36">
        <f ca="1" t="shared" si="51"/>
        <v>0.6456923328256312</v>
      </c>
      <c r="GY36">
        <f t="shared" si="114"/>
        <v>19</v>
      </c>
      <c r="GZ36">
        <f>LOOKUP(GY36,'Population Data'!$B$2:$B$43,'Population Data'!$D$2:$D$43)</f>
        <v>3.93</v>
      </c>
      <c r="HB36">
        <f ca="1" t="shared" si="52"/>
        <v>0.7734020578974675</v>
      </c>
      <c r="HC36">
        <f t="shared" si="115"/>
        <v>10</v>
      </c>
      <c r="HD36">
        <f>LOOKUP(HC36,'Population Data'!$B$2:$B$43,'Population Data'!$D$2:$D$43)</f>
        <v>3.73</v>
      </c>
      <c r="HF36">
        <f ca="1" t="shared" si="53"/>
        <v>0.1915391687242073</v>
      </c>
      <c r="HG36">
        <f t="shared" si="116"/>
        <v>35</v>
      </c>
      <c r="HH36">
        <f>LOOKUP(HG36,'Population Data'!$B$2:$B$43,'Population Data'!$D$2:$D$43)</f>
        <v>2.31</v>
      </c>
      <c r="HJ36">
        <f ca="1" t="shared" si="54"/>
        <v>0.2284323905701694</v>
      </c>
      <c r="HK36">
        <f t="shared" si="117"/>
        <v>31</v>
      </c>
      <c r="HL36">
        <f>LOOKUP(HK36,'Population Data'!$B$2:$B$43,'Population Data'!$D$2:$D$43)</f>
        <v>2.54</v>
      </c>
      <c r="HN36">
        <f ca="1" t="shared" si="55"/>
        <v>0.8573566683931031</v>
      </c>
      <c r="HO36">
        <f t="shared" si="118"/>
        <v>7</v>
      </c>
      <c r="HP36">
        <f>LOOKUP(HO36,'Population Data'!$B$2:$B$43,'Population Data'!$D$2:$D$43)</f>
        <v>5.22</v>
      </c>
      <c r="HR36">
        <f ca="1" t="shared" si="56"/>
        <v>0.11383849636695542</v>
      </c>
      <c r="HS36">
        <f t="shared" si="119"/>
        <v>38</v>
      </c>
      <c r="HT36">
        <f>LOOKUP(HS36,'Population Data'!$B$2:$B$43,'Population Data'!$D$2:$D$43)</f>
        <v>2.32</v>
      </c>
      <c r="HV36">
        <f ca="1" t="shared" si="57"/>
        <v>0.6735607472487218</v>
      </c>
      <c r="HW36">
        <f t="shared" si="120"/>
        <v>13</v>
      </c>
      <c r="HX36">
        <f>LOOKUP(HW36,'Population Data'!$B$2:$B$43,'Population Data'!$D$2:$D$43)</f>
        <v>3.95</v>
      </c>
      <c r="HZ36">
        <f ca="1" t="shared" si="58"/>
        <v>0.6485998772142997</v>
      </c>
      <c r="IA36">
        <f t="shared" si="121"/>
        <v>13</v>
      </c>
      <c r="IB36">
        <f>LOOKUP(IA36,'Population Data'!$B$2:$B$43,'Population Data'!$D$2:$D$43)</f>
        <v>3.95</v>
      </c>
      <c r="ID36">
        <f ca="1" t="shared" si="59"/>
        <v>0.1274128105885205</v>
      </c>
      <c r="IE36">
        <f t="shared" si="122"/>
        <v>36</v>
      </c>
      <c r="IF36">
        <f>LOOKUP(IE36,'Population Data'!$B$2:$B$43,'Population Data'!$D$2:$D$43)</f>
        <v>2.38</v>
      </c>
      <c r="IH36">
        <f ca="1" t="shared" si="60"/>
        <v>0.33516119168551306</v>
      </c>
      <c r="II36">
        <f t="shared" si="123"/>
        <v>29</v>
      </c>
      <c r="IJ36">
        <f>LOOKUP(II36,'Population Data'!$B$2:$B$43,'Population Data'!$D$2:$D$43)</f>
        <v>2.84</v>
      </c>
      <c r="IL36">
        <f ca="1" t="shared" si="61"/>
        <v>0.1322419775748258</v>
      </c>
      <c r="IM36">
        <f t="shared" si="124"/>
        <v>35</v>
      </c>
      <c r="IN36">
        <f>LOOKUP(IM36,'Population Data'!$B$2:$B$43,'Population Data'!$D$2:$D$43)</f>
        <v>2.31</v>
      </c>
      <c r="IP36">
        <f ca="1" t="shared" si="62"/>
        <v>0.5101030528686885</v>
      </c>
      <c r="IQ36">
        <f t="shared" si="125"/>
        <v>16</v>
      </c>
      <c r="IR36">
        <f>LOOKUP(IQ36,'Population Data'!$B$2:$B$43,'Population Data'!$D$2:$D$43)</f>
        <v>3.97</v>
      </c>
    </row>
    <row r="37" spans="1:252" ht="15.75">
      <c r="A37">
        <v>36</v>
      </c>
      <c r="B37">
        <f ca="1" t="shared" si="0"/>
        <v>0.8216503034550439</v>
      </c>
      <c r="C37">
        <f t="shared" si="63"/>
        <v>12</v>
      </c>
      <c r="D37">
        <f>LOOKUP(C37,'Population Data'!$B$2:$B$43,'Population Data'!$D$2:$D$43)</f>
        <v>3.49</v>
      </c>
      <c r="F37">
        <f ca="1" t="shared" si="1"/>
        <v>0.44281184256866035</v>
      </c>
      <c r="G37">
        <f t="shared" si="64"/>
        <v>20</v>
      </c>
      <c r="H37">
        <f>LOOKUP(G37,'Population Data'!$B$2:$B$43,'Population Data'!$D$2:$D$43)</f>
        <v>3.99</v>
      </c>
      <c r="J37">
        <f ca="1" t="shared" si="2"/>
        <v>0.8016436978485388</v>
      </c>
      <c r="K37">
        <f t="shared" si="65"/>
        <v>9</v>
      </c>
      <c r="L37">
        <f>LOOKUP(K37,'Population Data'!$B$2:$B$43,'Population Data'!$D$2:$D$43)</f>
        <v>4.03</v>
      </c>
      <c r="N37">
        <f ca="1" t="shared" si="3"/>
        <v>0.08235977365879521</v>
      </c>
      <c r="O37">
        <f t="shared" si="66"/>
        <v>39</v>
      </c>
      <c r="P37">
        <f>LOOKUP(O37,'Population Data'!$B$2:$B$43,'Population Data'!$D$2:$D$43)</f>
        <v>2.46</v>
      </c>
      <c r="R37">
        <f ca="1" t="shared" si="4"/>
        <v>0.5783989983570307</v>
      </c>
      <c r="S37">
        <f t="shared" si="67"/>
        <v>16</v>
      </c>
      <c r="T37">
        <f>LOOKUP(S37,'Population Data'!$B$2:$B$43,'Population Data'!$D$2:$D$43)</f>
        <v>3.97</v>
      </c>
      <c r="V37">
        <f ca="1" t="shared" si="5"/>
        <v>0.09266465031605298</v>
      </c>
      <c r="W37">
        <f t="shared" si="68"/>
        <v>39</v>
      </c>
      <c r="X37">
        <f>LOOKUP(W37,'Population Data'!$B$2:$B$43,'Population Data'!$D$2:$D$43)</f>
        <v>2.46</v>
      </c>
      <c r="Z37">
        <f ca="1" t="shared" si="6"/>
        <v>0.8103823487193701</v>
      </c>
      <c r="AA37">
        <f t="shared" si="69"/>
        <v>9</v>
      </c>
      <c r="AB37">
        <f>LOOKUP(AA37,'Population Data'!$B$2:$B$43,'Population Data'!$D$2:$D$43)</f>
        <v>4.03</v>
      </c>
      <c r="AD37">
        <f ca="1" t="shared" si="7"/>
        <v>0.33564294216169355</v>
      </c>
      <c r="AE37">
        <f t="shared" si="70"/>
        <v>30</v>
      </c>
      <c r="AF37">
        <f>LOOKUP(AE37,'Population Data'!$B$2:$B$43,'Population Data'!$D$2:$D$43)</f>
        <v>2.1</v>
      </c>
      <c r="AH37">
        <f ca="1" t="shared" si="8"/>
        <v>0.33427890281650585</v>
      </c>
      <c r="AI37">
        <f t="shared" si="71"/>
        <v>28</v>
      </c>
      <c r="AJ37">
        <f>LOOKUP(AI37,'Population Data'!$B$2:$B$43,'Population Data'!$D$2:$D$43)</f>
        <v>2.26</v>
      </c>
      <c r="AL37">
        <f ca="1" t="shared" si="9"/>
        <v>0.41154602170663124</v>
      </c>
      <c r="AM37">
        <f t="shared" si="72"/>
        <v>27</v>
      </c>
      <c r="AN37">
        <f>LOOKUP(AM37,'Population Data'!$B$2:$B$43,'Population Data'!$D$2:$D$43)</f>
        <v>2.42</v>
      </c>
      <c r="AP37">
        <f ca="1" t="shared" si="10"/>
        <v>0.7034715005892828</v>
      </c>
      <c r="AQ37">
        <f t="shared" si="73"/>
        <v>12</v>
      </c>
      <c r="AR37">
        <f>LOOKUP(AQ37,'Population Data'!$B$2:$B$43,'Population Data'!$D$2:$D$43)</f>
        <v>3.49</v>
      </c>
      <c r="AT37">
        <f ca="1" t="shared" si="11"/>
        <v>0.9810010015053209</v>
      </c>
      <c r="AU37">
        <f t="shared" si="74"/>
        <v>2</v>
      </c>
      <c r="AV37">
        <f>LOOKUP(AU37,'Population Data'!$B$2:$B$43,'Population Data'!$D$2:$D$43)</f>
        <v>10.31</v>
      </c>
      <c r="AX37">
        <f ca="1" t="shared" si="12"/>
        <v>0.02486508829721812</v>
      </c>
      <c r="AY37">
        <f t="shared" si="75"/>
        <v>41</v>
      </c>
      <c r="AZ37">
        <f>LOOKUP(AY37,'Population Data'!$B$2:$B$43,'Population Data'!$D$2:$D$43)</f>
        <v>2.06</v>
      </c>
      <c r="BB37">
        <f ca="1" t="shared" si="13"/>
        <v>0.18543808995227007</v>
      </c>
      <c r="BC37">
        <f t="shared" si="76"/>
        <v>27</v>
      </c>
      <c r="BD37">
        <f>LOOKUP(BC37,'Population Data'!$B$2:$B$43,'Population Data'!$D$2:$D$43)</f>
        <v>2.42</v>
      </c>
      <c r="BF37">
        <f ca="1" t="shared" si="14"/>
        <v>0.5296452264749133</v>
      </c>
      <c r="BG37">
        <f t="shared" si="77"/>
        <v>25</v>
      </c>
      <c r="BH37">
        <f>LOOKUP(BG37,'Population Data'!$B$2:$B$43,'Population Data'!$D$2:$D$43)</f>
        <v>2.73</v>
      </c>
      <c r="BJ37">
        <f ca="1" t="shared" si="15"/>
        <v>0.7006649647984221</v>
      </c>
      <c r="BK37">
        <f t="shared" si="78"/>
        <v>10</v>
      </c>
      <c r="BL37">
        <f>LOOKUP(BK37,'Population Data'!$B$2:$B$43,'Population Data'!$D$2:$D$43)</f>
        <v>3.73</v>
      </c>
      <c r="BN37">
        <f ca="1" t="shared" si="16"/>
        <v>0.04727184072100754</v>
      </c>
      <c r="BO37">
        <f t="shared" si="79"/>
        <v>39</v>
      </c>
      <c r="BP37">
        <f>LOOKUP(BO37,'Population Data'!$B$2:$B$43,'Population Data'!$D$2:$D$43)</f>
        <v>2.46</v>
      </c>
      <c r="BR37">
        <f ca="1" t="shared" si="17"/>
        <v>0.1771324430193002</v>
      </c>
      <c r="BS37">
        <f t="shared" si="80"/>
        <v>30</v>
      </c>
      <c r="BT37">
        <f>LOOKUP(BS37,'Population Data'!$B$2:$B$43,'Population Data'!$D$2:$D$43)</f>
        <v>2.1</v>
      </c>
      <c r="BV37">
        <f ca="1" t="shared" si="18"/>
        <v>0.8862970124793608</v>
      </c>
      <c r="BW37">
        <f t="shared" si="81"/>
        <v>1</v>
      </c>
      <c r="BX37">
        <f>LOOKUP(BW37,'Population Data'!$B$2:$B$43,'Population Data'!$D$2:$D$43)</f>
        <v>13.2</v>
      </c>
      <c r="BZ37">
        <f ca="1" t="shared" si="19"/>
        <v>0.055069543931987375</v>
      </c>
      <c r="CA37">
        <f t="shared" si="82"/>
        <v>40</v>
      </c>
      <c r="CB37">
        <f>LOOKUP(CA37,'Population Data'!$B$2:$B$43,'Population Data'!$D$2:$D$43)</f>
        <v>2.54</v>
      </c>
      <c r="CD37">
        <f ca="1" t="shared" si="20"/>
        <v>0.4075979926149105</v>
      </c>
      <c r="CE37">
        <f t="shared" si="83"/>
        <v>23</v>
      </c>
      <c r="CF37">
        <f>LOOKUP(CE37,'Population Data'!$B$2:$B$43,'Population Data'!$D$2:$D$43)</f>
        <v>2.66</v>
      </c>
      <c r="CH37">
        <f ca="1" t="shared" si="21"/>
        <v>0.9477215531268234</v>
      </c>
      <c r="CI37">
        <f t="shared" si="84"/>
        <v>3</v>
      </c>
      <c r="CJ37">
        <f>LOOKUP(CI37,'Population Data'!$B$2:$B$43,'Population Data'!$D$2:$D$43)</f>
        <v>10.49</v>
      </c>
      <c r="CL37">
        <f ca="1" t="shared" si="22"/>
        <v>0.217653385762831</v>
      </c>
      <c r="CM37">
        <f t="shared" si="85"/>
        <v>28</v>
      </c>
      <c r="CN37">
        <f>LOOKUP(CM37,'Population Data'!$B$2:$B$43,'Population Data'!$D$2:$D$43)</f>
        <v>2.26</v>
      </c>
      <c r="CP37">
        <f ca="1" t="shared" si="23"/>
        <v>0.8016904515729281</v>
      </c>
      <c r="CQ37">
        <f t="shared" si="86"/>
        <v>9</v>
      </c>
      <c r="CR37">
        <f>LOOKUP(CQ37,'Population Data'!$B$2:$B$43,'Population Data'!$D$2:$D$43)</f>
        <v>4.03</v>
      </c>
      <c r="CT37">
        <f ca="1" t="shared" si="24"/>
        <v>0.8775695417782752</v>
      </c>
      <c r="CU37">
        <f t="shared" si="87"/>
        <v>3</v>
      </c>
      <c r="CV37">
        <f>LOOKUP(CU37,'Population Data'!$B$2:$B$43,'Population Data'!$D$2:$D$43)</f>
        <v>10.49</v>
      </c>
      <c r="CX37">
        <f ca="1" t="shared" si="25"/>
        <v>0.8155244830012703</v>
      </c>
      <c r="CY37">
        <f t="shared" si="88"/>
        <v>4</v>
      </c>
      <c r="CZ37">
        <f>LOOKUP(CY37,'Population Data'!$B$2:$B$43,'Population Data'!$D$2:$D$43)</f>
        <v>11.6</v>
      </c>
      <c r="DB37">
        <f ca="1" t="shared" si="26"/>
        <v>0.8574622186284684</v>
      </c>
      <c r="DC37">
        <f t="shared" si="89"/>
        <v>5</v>
      </c>
      <c r="DD37">
        <f>LOOKUP(DC37,'Population Data'!$B$2:$B$43,'Population Data'!$D$2:$D$43)</f>
        <v>13.2</v>
      </c>
      <c r="DF37">
        <f ca="1" t="shared" si="27"/>
        <v>0.5096124277816968</v>
      </c>
      <c r="DG37">
        <f t="shared" si="90"/>
        <v>20</v>
      </c>
      <c r="DH37">
        <f>LOOKUP(DG37,'Population Data'!$B$2:$B$43,'Population Data'!$D$2:$D$43)</f>
        <v>3.99</v>
      </c>
      <c r="DJ37">
        <f ca="1" t="shared" si="28"/>
        <v>0.9799186977815779</v>
      </c>
      <c r="DK37">
        <f t="shared" si="91"/>
        <v>2</v>
      </c>
      <c r="DL37">
        <f>LOOKUP(DK37,'Population Data'!$B$2:$B$43,'Population Data'!$D$2:$D$43)</f>
        <v>10.31</v>
      </c>
      <c r="DN37">
        <f ca="1" t="shared" si="29"/>
        <v>0.1744796626269579</v>
      </c>
      <c r="DO37">
        <f t="shared" si="92"/>
        <v>37</v>
      </c>
      <c r="DP37">
        <f>LOOKUP(DO37,'Population Data'!$B$2:$B$43,'Population Data'!$D$2:$D$43)</f>
        <v>2.54</v>
      </c>
      <c r="DR37">
        <f ca="1" t="shared" si="30"/>
        <v>0.9836686413443884</v>
      </c>
      <c r="DS37">
        <f t="shared" si="93"/>
        <v>2</v>
      </c>
      <c r="DT37">
        <f>LOOKUP(DS37,'Population Data'!$B$2:$B$43,'Population Data'!$D$2:$D$43)</f>
        <v>10.31</v>
      </c>
      <c r="DV37">
        <f ca="1" t="shared" si="31"/>
        <v>0.6738087210869792</v>
      </c>
      <c r="DW37">
        <f t="shared" si="94"/>
        <v>14</v>
      </c>
      <c r="DX37">
        <f>LOOKUP(DW37,'Population Data'!$B$2:$B$43,'Population Data'!$D$2:$D$43)</f>
        <v>3.9</v>
      </c>
      <c r="DZ37">
        <f ca="1" t="shared" si="32"/>
        <v>0.7500160311185263</v>
      </c>
      <c r="EA37">
        <f t="shared" si="95"/>
        <v>10</v>
      </c>
      <c r="EB37">
        <f>LOOKUP(EA37,'Population Data'!$B$2:$B$43,'Population Data'!$D$2:$D$43)</f>
        <v>3.73</v>
      </c>
      <c r="ED37">
        <f ca="1" t="shared" si="33"/>
        <v>0.2661797693286386</v>
      </c>
      <c r="EE37">
        <f t="shared" si="96"/>
        <v>28</v>
      </c>
      <c r="EF37">
        <f>LOOKUP(EE37,'Population Data'!$B$2:$B$43,'Population Data'!$D$2:$D$43)</f>
        <v>2.26</v>
      </c>
      <c r="EH37">
        <f ca="1" t="shared" si="34"/>
        <v>0.05782386262568795</v>
      </c>
      <c r="EI37">
        <f t="shared" si="97"/>
        <v>40</v>
      </c>
      <c r="EJ37">
        <f>LOOKUP(EI37,'Population Data'!$B$2:$B$43,'Population Data'!$D$2:$D$43)</f>
        <v>2.54</v>
      </c>
      <c r="EL37">
        <f ca="1" t="shared" si="35"/>
        <v>0.8019012896281189</v>
      </c>
      <c r="EM37">
        <f t="shared" si="98"/>
        <v>9</v>
      </c>
      <c r="EN37">
        <f>LOOKUP(EM37,'Population Data'!$B$2:$B$43,'Population Data'!$D$2:$D$43)</f>
        <v>4.03</v>
      </c>
      <c r="EP37">
        <f ca="1" t="shared" si="36"/>
        <v>0.11257068701437989</v>
      </c>
      <c r="EQ37">
        <f t="shared" si="99"/>
        <v>35</v>
      </c>
      <c r="ER37">
        <f>LOOKUP(EQ37,'Population Data'!$B$2:$B$43,'Population Data'!$D$2:$D$43)</f>
        <v>2.31</v>
      </c>
      <c r="ET37">
        <f ca="1" t="shared" si="37"/>
        <v>0.7801726427215094</v>
      </c>
      <c r="EU37">
        <f t="shared" si="100"/>
        <v>9</v>
      </c>
      <c r="EV37">
        <f>LOOKUP(EU37,'Population Data'!$B$2:$B$43,'Population Data'!$D$2:$D$43)</f>
        <v>4.03</v>
      </c>
      <c r="EX37">
        <f ca="1" t="shared" si="38"/>
        <v>0.7467185844052875</v>
      </c>
      <c r="EY37">
        <f t="shared" si="101"/>
        <v>12</v>
      </c>
      <c r="EZ37">
        <f>LOOKUP(EY37,'Population Data'!$B$2:$B$43,'Population Data'!$D$2:$D$43)</f>
        <v>3.49</v>
      </c>
      <c r="FB37">
        <f ca="1" t="shared" si="39"/>
        <v>0.9086030851175547</v>
      </c>
      <c r="FC37">
        <f t="shared" si="102"/>
        <v>2</v>
      </c>
      <c r="FD37">
        <f>LOOKUP(FC37,'Population Data'!$B$2:$B$43,'Population Data'!$D$2:$D$43)</f>
        <v>10.31</v>
      </c>
      <c r="FF37">
        <f ca="1" t="shared" si="40"/>
        <v>0.6421538809466473</v>
      </c>
      <c r="FG37">
        <f t="shared" si="103"/>
        <v>20</v>
      </c>
      <c r="FH37">
        <f>LOOKUP(FG37,'Population Data'!$B$2:$B$43,'Population Data'!$D$2:$D$43)</f>
        <v>3.99</v>
      </c>
      <c r="FJ37">
        <f ca="1" t="shared" si="41"/>
        <v>0.03390053526918557</v>
      </c>
      <c r="FK37">
        <f t="shared" si="104"/>
        <v>40</v>
      </c>
      <c r="FL37">
        <f>LOOKUP(FK37,'Population Data'!$B$2:$B$43,'Population Data'!$D$2:$D$43)</f>
        <v>2.54</v>
      </c>
      <c r="FN37">
        <f ca="1" t="shared" si="42"/>
        <v>0.7037734883641517</v>
      </c>
      <c r="FO37">
        <f t="shared" si="105"/>
        <v>18</v>
      </c>
      <c r="FP37">
        <f>LOOKUP(FO37,'Population Data'!$B$2:$B$43,'Population Data'!$D$2:$D$43)</f>
        <v>4.36</v>
      </c>
      <c r="FR37">
        <f ca="1" t="shared" si="43"/>
        <v>0.5022480134514248</v>
      </c>
      <c r="FS37">
        <f t="shared" si="106"/>
        <v>20</v>
      </c>
      <c r="FT37">
        <f>LOOKUP(FS37,'Population Data'!$B$2:$B$43,'Population Data'!$D$2:$D$43)</f>
        <v>3.99</v>
      </c>
      <c r="FV37">
        <f ca="1" t="shared" si="44"/>
        <v>0.1596716366462415</v>
      </c>
      <c r="FW37">
        <f t="shared" si="107"/>
        <v>36</v>
      </c>
      <c r="FX37">
        <f>LOOKUP(FW37,'Population Data'!$B$2:$B$43,'Population Data'!$D$2:$D$43)</f>
        <v>2.38</v>
      </c>
      <c r="FZ37">
        <f ca="1" t="shared" si="45"/>
        <v>0.5575596446508534</v>
      </c>
      <c r="GA37">
        <f t="shared" si="108"/>
        <v>17</v>
      </c>
      <c r="GB37">
        <f>LOOKUP(GA37,'Population Data'!$B$2:$B$43,'Population Data'!$D$2:$D$43)</f>
        <v>4.8</v>
      </c>
      <c r="GD37">
        <f ca="1" t="shared" si="46"/>
        <v>0.710842124989002</v>
      </c>
      <c r="GE37">
        <f t="shared" si="109"/>
        <v>16</v>
      </c>
      <c r="GF37">
        <f>LOOKUP(GE37,'Population Data'!$B$2:$B$43,'Population Data'!$D$2:$D$43)</f>
        <v>3.97</v>
      </c>
      <c r="GH37">
        <f ca="1" t="shared" si="47"/>
        <v>0.45157551316323186</v>
      </c>
      <c r="GI37">
        <f t="shared" si="110"/>
        <v>25</v>
      </c>
      <c r="GJ37">
        <f>LOOKUP(GI37,'Population Data'!$B$2:$B$43,'Population Data'!$D$2:$D$43)</f>
        <v>2.73</v>
      </c>
      <c r="GL37">
        <f ca="1" t="shared" si="48"/>
        <v>0.8382566791619536</v>
      </c>
      <c r="GM37">
        <f t="shared" si="111"/>
        <v>10</v>
      </c>
      <c r="GN37">
        <f>LOOKUP(GM37,'Population Data'!$B$2:$B$43,'Population Data'!$D$2:$D$43)</f>
        <v>3.73</v>
      </c>
      <c r="GP37">
        <f ca="1" t="shared" si="49"/>
        <v>0.21366595330113913</v>
      </c>
      <c r="GQ37">
        <f t="shared" si="112"/>
        <v>37</v>
      </c>
      <c r="GR37">
        <f>LOOKUP(GQ37,'Population Data'!$B$2:$B$43,'Population Data'!$D$2:$D$43)</f>
        <v>2.54</v>
      </c>
      <c r="GT37">
        <f ca="1" t="shared" si="50"/>
        <v>0.15791757381049842</v>
      </c>
      <c r="GU37">
        <f t="shared" si="113"/>
        <v>37</v>
      </c>
      <c r="GV37">
        <f>LOOKUP(GU37,'Population Data'!$B$2:$B$43,'Population Data'!$D$2:$D$43)</f>
        <v>2.54</v>
      </c>
      <c r="GX37">
        <f ca="1" t="shared" si="51"/>
        <v>0.9731985753727965</v>
      </c>
      <c r="GY37">
        <f t="shared" si="114"/>
        <v>2</v>
      </c>
      <c r="GZ37">
        <f>LOOKUP(GY37,'Population Data'!$B$2:$B$43,'Population Data'!$D$2:$D$43)</f>
        <v>10.31</v>
      </c>
      <c r="HB37">
        <f ca="1" t="shared" si="52"/>
        <v>0.630673890875864</v>
      </c>
      <c r="HC37">
        <f t="shared" si="115"/>
        <v>17</v>
      </c>
      <c r="HD37">
        <f>LOOKUP(HC37,'Population Data'!$B$2:$B$43,'Population Data'!$D$2:$D$43)</f>
        <v>4.8</v>
      </c>
      <c r="HF37">
        <f ca="1" t="shared" si="53"/>
        <v>0.8202341031660239</v>
      </c>
      <c r="HG37">
        <f t="shared" si="116"/>
        <v>8</v>
      </c>
      <c r="HH37">
        <f>LOOKUP(HG37,'Population Data'!$B$2:$B$43,'Population Data'!$D$2:$D$43)</f>
        <v>3.22</v>
      </c>
      <c r="HJ37">
        <f ca="1" t="shared" si="54"/>
        <v>0.4108342624510567</v>
      </c>
      <c r="HK37">
        <f t="shared" si="117"/>
        <v>22</v>
      </c>
      <c r="HL37">
        <f>LOOKUP(HK37,'Population Data'!$B$2:$B$43,'Population Data'!$D$2:$D$43)</f>
        <v>2.42</v>
      </c>
      <c r="HN37">
        <f ca="1" t="shared" si="55"/>
        <v>0.760918931518701</v>
      </c>
      <c r="HO37">
        <f t="shared" si="118"/>
        <v>9</v>
      </c>
      <c r="HP37">
        <f>LOOKUP(HO37,'Population Data'!$B$2:$B$43,'Population Data'!$D$2:$D$43)</f>
        <v>4.03</v>
      </c>
      <c r="HR37">
        <f ca="1" t="shared" si="56"/>
        <v>0.6163490038696681</v>
      </c>
      <c r="HS37">
        <f t="shared" si="119"/>
        <v>17</v>
      </c>
      <c r="HT37">
        <f>LOOKUP(HS37,'Population Data'!$B$2:$B$43,'Population Data'!$D$2:$D$43)</f>
        <v>4.8</v>
      </c>
      <c r="HV37">
        <f ca="1" t="shared" si="57"/>
        <v>0.3623673508734999</v>
      </c>
      <c r="HW37">
        <f t="shared" si="120"/>
        <v>23</v>
      </c>
      <c r="HX37">
        <f>LOOKUP(HW37,'Population Data'!$B$2:$B$43,'Population Data'!$D$2:$D$43)</f>
        <v>2.66</v>
      </c>
      <c r="HZ37">
        <f ca="1" t="shared" si="58"/>
        <v>0.8223044046681617</v>
      </c>
      <c r="IA37">
        <f t="shared" si="121"/>
        <v>6</v>
      </c>
      <c r="IB37">
        <f>LOOKUP(IA37,'Population Data'!$B$2:$B$43,'Population Data'!$D$2:$D$43)</f>
        <v>7.64</v>
      </c>
      <c r="ID37">
        <f ca="1" t="shared" si="59"/>
        <v>0.5006721750191933</v>
      </c>
      <c r="IE37">
        <f t="shared" si="122"/>
        <v>22</v>
      </c>
      <c r="IF37">
        <f>LOOKUP(IE37,'Population Data'!$B$2:$B$43,'Population Data'!$D$2:$D$43)</f>
        <v>2.42</v>
      </c>
      <c r="IH37">
        <f ca="1" t="shared" si="60"/>
        <v>0.9521132581187423</v>
      </c>
      <c r="II37">
        <f t="shared" si="123"/>
        <v>1</v>
      </c>
      <c r="IJ37">
        <f>LOOKUP(II37,'Population Data'!$B$2:$B$43,'Population Data'!$D$2:$D$43)</f>
        <v>13.2</v>
      </c>
      <c r="IL37">
        <f ca="1" t="shared" si="61"/>
        <v>0.5770560630060498</v>
      </c>
      <c r="IM37">
        <f t="shared" si="124"/>
        <v>14</v>
      </c>
      <c r="IN37">
        <f>LOOKUP(IM37,'Population Data'!$B$2:$B$43,'Population Data'!$D$2:$D$43)</f>
        <v>3.9</v>
      </c>
      <c r="IP37">
        <f ca="1" t="shared" si="62"/>
        <v>0.8412403643902981</v>
      </c>
      <c r="IQ37">
        <f t="shared" si="125"/>
        <v>5</v>
      </c>
      <c r="IR37">
        <f>LOOKUP(IQ37,'Population Data'!$B$2:$B$43,'Population Data'!$D$2:$D$43)</f>
        <v>13.2</v>
      </c>
    </row>
    <row r="38" spans="1:252" ht="15.75">
      <c r="A38">
        <v>37</v>
      </c>
      <c r="B38">
        <f ca="1" t="shared" si="0"/>
        <v>0.607530057638267</v>
      </c>
      <c r="C38">
        <f t="shared" si="63"/>
        <v>19</v>
      </c>
      <c r="D38">
        <f>LOOKUP(C38,'Population Data'!$B$2:$B$43,'Population Data'!$D$2:$D$43)</f>
        <v>3.93</v>
      </c>
      <c r="F38">
        <f ca="1" t="shared" si="1"/>
        <v>0.16428669891940184</v>
      </c>
      <c r="G38">
        <f t="shared" si="64"/>
        <v>36</v>
      </c>
      <c r="H38">
        <f>LOOKUP(G38,'Population Data'!$B$2:$B$43,'Population Data'!$D$2:$D$43)</f>
        <v>2.38</v>
      </c>
      <c r="J38">
        <f ca="1" t="shared" si="2"/>
        <v>0.21126853250249888</v>
      </c>
      <c r="K38">
        <f t="shared" si="65"/>
        <v>34</v>
      </c>
      <c r="L38">
        <f>LOOKUP(K38,'Population Data'!$B$2:$B$43,'Population Data'!$D$2:$D$43)</f>
        <v>2.6</v>
      </c>
      <c r="N38">
        <f ca="1" t="shared" si="3"/>
        <v>0.15244873818144766</v>
      </c>
      <c r="O38">
        <f t="shared" si="66"/>
        <v>32</v>
      </c>
      <c r="P38">
        <f>LOOKUP(O38,'Population Data'!$B$2:$B$43,'Population Data'!$D$2:$D$43)</f>
        <v>2.73</v>
      </c>
      <c r="R38">
        <f ca="1" t="shared" si="4"/>
        <v>0.10432774947107082</v>
      </c>
      <c r="S38">
        <f t="shared" si="67"/>
        <v>39</v>
      </c>
      <c r="T38">
        <f>LOOKUP(S38,'Population Data'!$B$2:$B$43,'Population Data'!$D$2:$D$43)</f>
        <v>2.46</v>
      </c>
      <c r="V38">
        <f ca="1" t="shared" si="5"/>
        <v>0.7374064593103951</v>
      </c>
      <c r="W38">
        <f t="shared" si="68"/>
        <v>10</v>
      </c>
      <c r="X38">
        <f>LOOKUP(W38,'Population Data'!$B$2:$B$43,'Population Data'!$D$2:$D$43)</f>
        <v>3.73</v>
      </c>
      <c r="Z38">
        <f ca="1" t="shared" si="6"/>
        <v>0.8701294942242269</v>
      </c>
      <c r="AA38">
        <f t="shared" si="69"/>
        <v>6</v>
      </c>
      <c r="AB38">
        <f>LOOKUP(AA38,'Population Data'!$B$2:$B$43,'Population Data'!$D$2:$D$43)</f>
        <v>7.64</v>
      </c>
      <c r="AD38">
        <f ca="1" t="shared" si="7"/>
        <v>0.6942253121552613</v>
      </c>
      <c r="AE38">
        <f t="shared" si="70"/>
        <v>14</v>
      </c>
      <c r="AF38">
        <f>LOOKUP(AE38,'Population Data'!$B$2:$B$43,'Population Data'!$D$2:$D$43)</f>
        <v>3.9</v>
      </c>
      <c r="AH38">
        <f ca="1" t="shared" si="8"/>
        <v>0.7611527734909019</v>
      </c>
      <c r="AI38">
        <f t="shared" si="71"/>
        <v>9</v>
      </c>
      <c r="AJ38">
        <f>LOOKUP(AI38,'Population Data'!$B$2:$B$43,'Population Data'!$D$2:$D$43)</f>
        <v>4.03</v>
      </c>
      <c r="AL38">
        <f ca="1" t="shared" si="9"/>
        <v>0.9114633180675479</v>
      </c>
      <c r="AM38">
        <f t="shared" si="72"/>
        <v>6</v>
      </c>
      <c r="AN38">
        <f>LOOKUP(AM38,'Population Data'!$B$2:$B$43,'Population Data'!$D$2:$D$43)</f>
        <v>7.64</v>
      </c>
      <c r="AP38">
        <f ca="1" t="shared" si="10"/>
        <v>0.9618435840300685</v>
      </c>
      <c r="AQ38">
        <f t="shared" si="73"/>
        <v>2</v>
      </c>
      <c r="AR38">
        <f>LOOKUP(AQ38,'Population Data'!$B$2:$B$43,'Population Data'!$D$2:$D$43)</f>
        <v>10.31</v>
      </c>
      <c r="AT38">
        <f ca="1" t="shared" si="11"/>
        <v>0.08439818939976296</v>
      </c>
      <c r="AU38">
        <f t="shared" si="74"/>
        <v>40</v>
      </c>
      <c r="AV38">
        <f>LOOKUP(AU38,'Population Data'!$B$2:$B$43,'Population Data'!$D$2:$D$43)</f>
        <v>2.54</v>
      </c>
      <c r="AX38">
        <f ca="1" t="shared" si="12"/>
        <v>0.7291407257685764</v>
      </c>
      <c r="AY38">
        <f t="shared" si="75"/>
        <v>7</v>
      </c>
      <c r="AZ38">
        <f>LOOKUP(AY38,'Population Data'!$B$2:$B$43,'Population Data'!$D$2:$D$43)</f>
        <v>5.22</v>
      </c>
      <c r="BB38">
        <f ca="1" t="shared" si="13"/>
        <v>0.12247220214147359</v>
      </c>
      <c r="BC38">
        <f t="shared" si="76"/>
        <v>32</v>
      </c>
      <c r="BD38">
        <f>LOOKUP(BC38,'Population Data'!$B$2:$B$43,'Population Data'!$D$2:$D$43)</f>
        <v>2.73</v>
      </c>
      <c r="BF38">
        <f ca="1" t="shared" si="14"/>
        <v>0.22921879505783327</v>
      </c>
      <c r="BG38">
        <f t="shared" si="77"/>
        <v>34</v>
      </c>
      <c r="BH38">
        <f>LOOKUP(BG38,'Population Data'!$B$2:$B$43,'Population Data'!$D$2:$D$43)</f>
        <v>2.6</v>
      </c>
      <c r="BJ38">
        <f ca="1" t="shared" si="15"/>
        <v>0.5180119437125882</v>
      </c>
      <c r="BK38">
        <f t="shared" si="78"/>
        <v>19</v>
      </c>
      <c r="BL38">
        <f>LOOKUP(BK38,'Population Data'!$B$2:$B$43,'Population Data'!$D$2:$D$43)</f>
        <v>3.93</v>
      </c>
      <c r="BN38">
        <f ca="1" t="shared" si="16"/>
        <v>0.751719248508301</v>
      </c>
      <c r="BO38">
        <f t="shared" si="79"/>
        <v>11</v>
      </c>
      <c r="BP38">
        <f>LOOKUP(BO38,'Population Data'!$B$2:$B$43,'Population Data'!$D$2:$D$43)</f>
        <v>3.24</v>
      </c>
      <c r="BR38">
        <f ca="1" t="shared" si="17"/>
        <v>0.26097535485969714</v>
      </c>
      <c r="BS38">
        <f t="shared" si="80"/>
        <v>25</v>
      </c>
      <c r="BT38">
        <f>LOOKUP(BS38,'Population Data'!$B$2:$B$43,'Population Data'!$D$2:$D$43)</f>
        <v>2.73</v>
      </c>
      <c r="BV38">
        <f ca="1" t="shared" si="18"/>
        <v>0.057062097179190197</v>
      </c>
      <c r="BW38">
        <f t="shared" si="81"/>
        <v>39</v>
      </c>
      <c r="BX38">
        <f>LOOKUP(BW38,'Population Data'!$B$2:$B$43,'Population Data'!$D$2:$D$43)</f>
        <v>2.46</v>
      </c>
      <c r="BZ38">
        <f ca="1" t="shared" si="19"/>
        <v>0.7155532384559361</v>
      </c>
      <c r="CA38">
        <f t="shared" si="82"/>
        <v>15</v>
      </c>
      <c r="CB38">
        <f>LOOKUP(CA38,'Population Data'!$B$2:$B$43,'Population Data'!$D$2:$D$43)</f>
        <v>4.35</v>
      </c>
      <c r="CD38">
        <f ca="1" t="shared" si="20"/>
        <v>0.18397801807626157</v>
      </c>
      <c r="CE38">
        <f t="shared" si="83"/>
        <v>33</v>
      </c>
      <c r="CF38">
        <f>LOOKUP(CE38,'Population Data'!$B$2:$B$43,'Population Data'!$D$2:$D$43)</f>
        <v>2.15</v>
      </c>
      <c r="CH38">
        <f ca="1" t="shared" si="21"/>
        <v>0.13295447230387814</v>
      </c>
      <c r="CI38">
        <f t="shared" si="84"/>
        <v>33</v>
      </c>
      <c r="CJ38">
        <f>LOOKUP(CI38,'Population Data'!$B$2:$B$43,'Population Data'!$D$2:$D$43)</f>
        <v>2.15</v>
      </c>
      <c r="CL38">
        <f ca="1" t="shared" si="22"/>
        <v>0.22856851667104383</v>
      </c>
      <c r="CM38">
        <f t="shared" si="85"/>
        <v>27</v>
      </c>
      <c r="CN38">
        <f>LOOKUP(CM38,'Population Data'!$B$2:$B$43,'Population Data'!$D$2:$D$43)</f>
        <v>2.42</v>
      </c>
      <c r="CP38">
        <f ca="1" t="shared" si="23"/>
        <v>0.007454992509969838</v>
      </c>
      <c r="CQ38">
        <f t="shared" si="86"/>
        <v>40</v>
      </c>
      <c r="CR38">
        <f>LOOKUP(CQ38,'Population Data'!$B$2:$B$43,'Population Data'!$D$2:$D$43)</f>
        <v>2.54</v>
      </c>
      <c r="CT38">
        <f ca="1" t="shared" si="24"/>
        <v>0.11387171946530716</v>
      </c>
      <c r="CU38">
        <f t="shared" si="87"/>
        <v>41</v>
      </c>
      <c r="CV38">
        <f>LOOKUP(CU38,'Population Data'!$B$2:$B$43,'Population Data'!$D$2:$D$43)</f>
        <v>2.06</v>
      </c>
      <c r="CX38">
        <f ca="1" t="shared" si="25"/>
        <v>0.7242272697631768</v>
      </c>
      <c r="CY38">
        <f t="shared" si="88"/>
        <v>13</v>
      </c>
      <c r="CZ38">
        <f>LOOKUP(CY38,'Population Data'!$B$2:$B$43,'Population Data'!$D$2:$D$43)</f>
        <v>3.95</v>
      </c>
      <c r="DB38">
        <f ca="1" t="shared" si="26"/>
        <v>0.814065320206807</v>
      </c>
      <c r="DC38">
        <f t="shared" si="89"/>
        <v>8</v>
      </c>
      <c r="DD38">
        <f>LOOKUP(DC38,'Population Data'!$B$2:$B$43,'Population Data'!$D$2:$D$43)</f>
        <v>3.22</v>
      </c>
      <c r="DF38">
        <f ca="1" t="shared" si="27"/>
        <v>0.27731652532872597</v>
      </c>
      <c r="DG38">
        <f t="shared" si="90"/>
        <v>29</v>
      </c>
      <c r="DH38">
        <f>LOOKUP(DG38,'Population Data'!$B$2:$B$43,'Population Data'!$D$2:$D$43)</f>
        <v>2.84</v>
      </c>
      <c r="DJ38">
        <f ca="1" t="shared" si="28"/>
        <v>0.9908421506905104</v>
      </c>
      <c r="DK38">
        <f t="shared" si="91"/>
        <v>1</v>
      </c>
      <c r="DL38">
        <f>LOOKUP(DK38,'Population Data'!$B$2:$B$43,'Population Data'!$D$2:$D$43)</f>
        <v>13.2</v>
      </c>
      <c r="DN38">
        <f ca="1" t="shared" si="29"/>
        <v>0.7078317030528934</v>
      </c>
      <c r="DO38">
        <f t="shared" si="92"/>
        <v>14</v>
      </c>
      <c r="DP38">
        <f>LOOKUP(DO38,'Population Data'!$B$2:$B$43,'Population Data'!$D$2:$D$43)</f>
        <v>3.9</v>
      </c>
      <c r="DR38">
        <f ca="1" t="shared" si="30"/>
        <v>0.670676947221249</v>
      </c>
      <c r="DS38">
        <f t="shared" si="93"/>
        <v>14</v>
      </c>
      <c r="DT38">
        <f>LOOKUP(DS38,'Population Data'!$B$2:$B$43,'Population Data'!$D$2:$D$43)</f>
        <v>3.9</v>
      </c>
      <c r="DV38">
        <f ca="1" t="shared" si="31"/>
        <v>0.5568385023631746</v>
      </c>
      <c r="DW38">
        <f t="shared" si="94"/>
        <v>18</v>
      </c>
      <c r="DX38">
        <f>LOOKUP(DW38,'Population Data'!$B$2:$B$43,'Population Data'!$D$2:$D$43)</f>
        <v>4.36</v>
      </c>
      <c r="DZ38">
        <f ca="1" t="shared" si="32"/>
        <v>0.02078062053444063</v>
      </c>
      <c r="EA38">
        <f t="shared" si="95"/>
        <v>39</v>
      </c>
      <c r="EB38">
        <f>LOOKUP(EA38,'Population Data'!$B$2:$B$43,'Population Data'!$D$2:$D$43)</f>
        <v>2.46</v>
      </c>
      <c r="ED38">
        <f ca="1" t="shared" si="33"/>
        <v>0.09714608774011435</v>
      </c>
      <c r="EE38">
        <f t="shared" si="96"/>
        <v>36</v>
      </c>
      <c r="EF38">
        <f>LOOKUP(EE38,'Population Data'!$B$2:$B$43,'Population Data'!$D$2:$D$43)</f>
        <v>2.38</v>
      </c>
      <c r="EH38">
        <f ca="1" t="shared" si="34"/>
        <v>0.7657244356857552</v>
      </c>
      <c r="EI38">
        <f t="shared" si="97"/>
        <v>9</v>
      </c>
      <c r="EJ38">
        <f>LOOKUP(EI38,'Population Data'!$B$2:$B$43,'Population Data'!$D$2:$D$43)</f>
        <v>4.03</v>
      </c>
      <c r="EL38">
        <f ca="1" t="shared" si="35"/>
        <v>0.3035314696769412</v>
      </c>
      <c r="EM38">
        <f t="shared" si="98"/>
        <v>30</v>
      </c>
      <c r="EN38">
        <f>LOOKUP(EM38,'Population Data'!$B$2:$B$43,'Population Data'!$D$2:$D$43)</f>
        <v>2.1</v>
      </c>
      <c r="EP38">
        <f ca="1" t="shared" si="36"/>
        <v>0.2891436052167704</v>
      </c>
      <c r="EQ38">
        <f t="shared" si="99"/>
        <v>28</v>
      </c>
      <c r="ER38">
        <f>LOOKUP(EQ38,'Population Data'!$B$2:$B$43,'Population Data'!$D$2:$D$43)</f>
        <v>2.26</v>
      </c>
      <c r="ET38">
        <f ca="1" t="shared" si="37"/>
        <v>0.18777185034132016</v>
      </c>
      <c r="EU38">
        <f t="shared" si="100"/>
        <v>35</v>
      </c>
      <c r="EV38">
        <f>LOOKUP(EU38,'Population Data'!$B$2:$B$43,'Population Data'!$D$2:$D$43)</f>
        <v>2.31</v>
      </c>
      <c r="EX38">
        <f ca="1" t="shared" si="38"/>
        <v>0.06784259659330916</v>
      </c>
      <c r="EY38">
        <f t="shared" si="101"/>
        <v>38</v>
      </c>
      <c r="EZ38">
        <f>LOOKUP(EY38,'Population Data'!$B$2:$B$43,'Population Data'!$D$2:$D$43)</f>
        <v>2.32</v>
      </c>
      <c r="FB38">
        <f ca="1" t="shared" si="39"/>
        <v>0.8610160935699206</v>
      </c>
      <c r="FC38">
        <f t="shared" si="102"/>
        <v>7</v>
      </c>
      <c r="FD38">
        <f>LOOKUP(FC38,'Population Data'!$B$2:$B$43,'Population Data'!$D$2:$D$43)</f>
        <v>5.22</v>
      </c>
      <c r="FF38">
        <f ca="1" t="shared" si="40"/>
        <v>0.08895953743785878</v>
      </c>
      <c r="FG38">
        <f t="shared" si="103"/>
        <v>40</v>
      </c>
      <c r="FH38">
        <f>LOOKUP(FG38,'Population Data'!$B$2:$B$43,'Population Data'!$D$2:$D$43)</f>
        <v>2.54</v>
      </c>
      <c r="FJ38">
        <f ca="1" t="shared" si="41"/>
        <v>0.5937688180409494</v>
      </c>
      <c r="FK38">
        <f t="shared" si="104"/>
        <v>20</v>
      </c>
      <c r="FL38">
        <f>LOOKUP(FK38,'Population Data'!$B$2:$B$43,'Population Data'!$D$2:$D$43)</f>
        <v>3.99</v>
      </c>
      <c r="FN38">
        <f ca="1" t="shared" si="42"/>
        <v>0.12559035611911484</v>
      </c>
      <c r="FO38">
        <f t="shared" si="105"/>
        <v>35</v>
      </c>
      <c r="FP38">
        <f>LOOKUP(FO38,'Population Data'!$B$2:$B$43,'Population Data'!$D$2:$D$43)</f>
        <v>2.31</v>
      </c>
      <c r="FR38">
        <f ca="1" t="shared" si="43"/>
        <v>0.8412585491190309</v>
      </c>
      <c r="FS38">
        <f t="shared" si="106"/>
        <v>6</v>
      </c>
      <c r="FT38">
        <f>LOOKUP(FS38,'Population Data'!$B$2:$B$43,'Population Data'!$D$2:$D$43)</f>
        <v>7.64</v>
      </c>
      <c r="FV38">
        <f ca="1" t="shared" si="44"/>
        <v>0.7085081021039284</v>
      </c>
      <c r="FW38">
        <f t="shared" si="107"/>
        <v>16</v>
      </c>
      <c r="FX38">
        <f>LOOKUP(FW38,'Population Data'!$B$2:$B$43,'Population Data'!$D$2:$D$43)</f>
        <v>3.97</v>
      </c>
      <c r="FZ38">
        <f ca="1" t="shared" si="45"/>
        <v>0.7959065055668234</v>
      </c>
      <c r="GA38">
        <f t="shared" si="108"/>
        <v>3</v>
      </c>
      <c r="GB38">
        <f>LOOKUP(GA38,'Population Data'!$B$2:$B$43,'Population Data'!$D$2:$D$43)</f>
        <v>10.49</v>
      </c>
      <c r="GD38">
        <f ca="1" t="shared" si="46"/>
        <v>0.35377877162453897</v>
      </c>
      <c r="GE38">
        <f t="shared" si="109"/>
        <v>30</v>
      </c>
      <c r="GF38">
        <f>LOOKUP(GE38,'Population Data'!$B$2:$B$43,'Population Data'!$D$2:$D$43)</f>
        <v>2.1</v>
      </c>
      <c r="GH38">
        <f ca="1" t="shared" si="47"/>
        <v>0.5254965599573863</v>
      </c>
      <c r="GI38">
        <f t="shared" si="110"/>
        <v>22</v>
      </c>
      <c r="GJ38">
        <f>LOOKUP(GI38,'Population Data'!$B$2:$B$43,'Population Data'!$D$2:$D$43)</f>
        <v>2.42</v>
      </c>
      <c r="GL38">
        <f ca="1" t="shared" si="48"/>
        <v>0.17433175086828434</v>
      </c>
      <c r="GM38">
        <f t="shared" si="111"/>
        <v>33</v>
      </c>
      <c r="GN38">
        <f>LOOKUP(GM38,'Population Data'!$B$2:$B$43,'Population Data'!$D$2:$D$43)</f>
        <v>2.15</v>
      </c>
      <c r="GP38">
        <f ca="1" t="shared" si="49"/>
        <v>0.7362330409437841</v>
      </c>
      <c r="GQ38">
        <f t="shared" si="112"/>
        <v>13</v>
      </c>
      <c r="GR38">
        <f>LOOKUP(GQ38,'Population Data'!$B$2:$B$43,'Population Data'!$D$2:$D$43)</f>
        <v>3.95</v>
      </c>
      <c r="GT38">
        <f ca="1" t="shared" si="50"/>
        <v>0.1642441387105057</v>
      </c>
      <c r="GU38">
        <f t="shared" si="113"/>
        <v>36</v>
      </c>
      <c r="GV38">
        <f>LOOKUP(GU38,'Population Data'!$B$2:$B$43,'Population Data'!$D$2:$D$43)</f>
        <v>2.38</v>
      </c>
      <c r="GX38">
        <f ca="1" t="shared" si="51"/>
        <v>0.39793765140301773</v>
      </c>
      <c r="GY38">
        <f t="shared" si="114"/>
        <v>28</v>
      </c>
      <c r="GZ38">
        <f>LOOKUP(GY38,'Population Data'!$B$2:$B$43,'Population Data'!$D$2:$D$43)</f>
        <v>2.26</v>
      </c>
      <c r="HB38">
        <f ca="1" t="shared" si="52"/>
        <v>0.817510908941702</v>
      </c>
      <c r="HC38">
        <f t="shared" si="115"/>
        <v>8</v>
      </c>
      <c r="HD38">
        <f>LOOKUP(HC38,'Population Data'!$B$2:$B$43,'Population Data'!$D$2:$D$43)</f>
        <v>3.22</v>
      </c>
      <c r="HF38">
        <f ca="1" t="shared" si="53"/>
        <v>0.46774196707214344</v>
      </c>
      <c r="HG38">
        <f t="shared" si="116"/>
        <v>24</v>
      </c>
      <c r="HH38">
        <f>LOOKUP(HG38,'Population Data'!$B$2:$B$43,'Population Data'!$D$2:$D$43)</f>
        <v>1.93</v>
      </c>
      <c r="HJ38">
        <f ca="1" t="shared" si="54"/>
        <v>0.16779637025466632</v>
      </c>
      <c r="HK38">
        <f t="shared" si="117"/>
        <v>33</v>
      </c>
      <c r="HL38">
        <f>LOOKUP(HK38,'Population Data'!$B$2:$B$43,'Population Data'!$D$2:$D$43)</f>
        <v>2.15</v>
      </c>
      <c r="HN38">
        <f ca="1" t="shared" si="55"/>
        <v>0.08547900770779704</v>
      </c>
      <c r="HO38">
        <f t="shared" si="118"/>
        <v>40</v>
      </c>
      <c r="HP38">
        <f>LOOKUP(HO38,'Population Data'!$B$2:$B$43,'Population Data'!$D$2:$D$43)</f>
        <v>2.54</v>
      </c>
      <c r="HR38">
        <f ca="1" t="shared" si="56"/>
        <v>0.8108848315087875</v>
      </c>
      <c r="HS38">
        <f t="shared" si="119"/>
        <v>8</v>
      </c>
      <c r="HT38">
        <f>LOOKUP(HS38,'Population Data'!$B$2:$B$43,'Population Data'!$D$2:$D$43)</f>
        <v>3.22</v>
      </c>
      <c r="HV38">
        <f ca="1" t="shared" si="57"/>
        <v>0.1055364418830671</v>
      </c>
      <c r="HW38">
        <f t="shared" si="120"/>
        <v>39</v>
      </c>
      <c r="HX38">
        <f>LOOKUP(HW38,'Population Data'!$B$2:$B$43,'Population Data'!$D$2:$D$43)</f>
        <v>2.46</v>
      </c>
      <c r="HZ38">
        <f ca="1" t="shared" si="58"/>
        <v>0.7777766891903329</v>
      </c>
      <c r="IA38">
        <f t="shared" si="121"/>
        <v>8</v>
      </c>
      <c r="IB38">
        <f>LOOKUP(IA38,'Population Data'!$B$2:$B$43,'Population Data'!$D$2:$D$43)</f>
        <v>3.22</v>
      </c>
      <c r="ID38">
        <f ca="1" t="shared" si="59"/>
        <v>0.7859826291936791</v>
      </c>
      <c r="IE38">
        <f t="shared" si="122"/>
        <v>11</v>
      </c>
      <c r="IF38">
        <f>LOOKUP(IE38,'Population Data'!$B$2:$B$43,'Population Data'!$D$2:$D$43)</f>
        <v>3.24</v>
      </c>
      <c r="IH38">
        <f ca="1" t="shared" si="60"/>
        <v>0.3742553465488472</v>
      </c>
      <c r="II38">
        <f t="shared" si="123"/>
        <v>26</v>
      </c>
      <c r="IJ38">
        <f>LOOKUP(II38,'Population Data'!$B$2:$B$43,'Population Data'!$D$2:$D$43)</f>
        <v>3.15</v>
      </c>
      <c r="IL38">
        <f ca="1" t="shared" si="61"/>
        <v>0.13657861593353937</v>
      </c>
      <c r="IM38">
        <f t="shared" si="124"/>
        <v>34</v>
      </c>
      <c r="IN38">
        <f>LOOKUP(IM38,'Population Data'!$B$2:$B$43,'Population Data'!$D$2:$D$43)</f>
        <v>2.6</v>
      </c>
      <c r="IP38">
        <f ca="1" t="shared" si="62"/>
        <v>0.6544377898021707</v>
      </c>
      <c r="IQ38">
        <f t="shared" si="125"/>
        <v>10</v>
      </c>
      <c r="IR38">
        <f>LOOKUP(IQ38,'Population Data'!$B$2:$B$43,'Population Data'!$D$2:$D$43)</f>
        <v>3.73</v>
      </c>
    </row>
    <row r="39" spans="1:252" ht="15.75">
      <c r="A39">
        <v>38</v>
      </c>
      <c r="B39">
        <f ca="1" t="shared" si="0"/>
        <v>0.1583967896245131</v>
      </c>
      <c r="C39">
        <f t="shared" si="63"/>
        <v>36</v>
      </c>
      <c r="D39">
        <f>LOOKUP(C39,'Population Data'!$B$2:$B$43,'Population Data'!$D$2:$D$43)</f>
        <v>2.38</v>
      </c>
      <c r="F39">
        <f ca="1" t="shared" si="1"/>
        <v>0.1384185732058849</v>
      </c>
      <c r="G39">
        <f t="shared" si="64"/>
        <v>37</v>
      </c>
      <c r="H39">
        <f>LOOKUP(G39,'Population Data'!$B$2:$B$43,'Population Data'!$D$2:$D$43)</f>
        <v>2.54</v>
      </c>
      <c r="J39">
        <f ca="1" t="shared" si="2"/>
        <v>0.19805821238399812</v>
      </c>
      <c r="K39">
        <f t="shared" si="65"/>
        <v>35</v>
      </c>
      <c r="L39">
        <f>LOOKUP(K39,'Population Data'!$B$2:$B$43,'Population Data'!$D$2:$D$43)</f>
        <v>2.31</v>
      </c>
      <c r="N39">
        <f ca="1" t="shared" si="3"/>
        <v>0.7313637334460716</v>
      </c>
      <c r="O39">
        <f t="shared" si="66"/>
        <v>15</v>
      </c>
      <c r="P39">
        <f>LOOKUP(O39,'Population Data'!$B$2:$B$43,'Population Data'!$D$2:$D$43)</f>
        <v>4.35</v>
      </c>
      <c r="R39">
        <f ca="1" t="shared" si="4"/>
        <v>0.008988304614527598</v>
      </c>
      <c r="S39">
        <f t="shared" si="67"/>
        <v>42</v>
      </c>
      <c r="T39">
        <f>LOOKUP(S39,'Population Data'!$B$2:$B$43,'Population Data'!$D$2:$D$43)</f>
        <v>2.25</v>
      </c>
      <c r="V39">
        <f ca="1" t="shared" si="5"/>
        <v>0.4466370294642744</v>
      </c>
      <c r="W39">
        <f t="shared" si="68"/>
        <v>26</v>
      </c>
      <c r="X39">
        <f>LOOKUP(W39,'Population Data'!$B$2:$B$43,'Population Data'!$D$2:$D$43)</f>
        <v>3.15</v>
      </c>
      <c r="Z39">
        <f ca="1" t="shared" si="6"/>
        <v>0.17270784192153965</v>
      </c>
      <c r="AA39">
        <f t="shared" si="69"/>
        <v>32</v>
      </c>
      <c r="AB39">
        <f>LOOKUP(AA39,'Population Data'!$B$2:$B$43,'Population Data'!$D$2:$D$43)</f>
        <v>2.73</v>
      </c>
      <c r="AD39">
        <f ca="1" t="shared" si="7"/>
        <v>0.9933476946843431</v>
      </c>
      <c r="AE39">
        <f t="shared" si="70"/>
        <v>1</v>
      </c>
      <c r="AF39">
        <f>LOOKUP(AE39,'Population Data'!$B$2:$B$43,'Population Data'!$D$2:$D$43)</f>
        <v>13.2</v>
      </c>
      <c r="AH39">
        <f ca="1" t="shared" si="8"/>
        <v>0.8039677916199998</v>
      </c>
      <c r="AI39">
        <f t="shared" si="71"/>
        <v>8</v>
      </c>
      <c r="AJ39">
        <f>LOOKUP(AI39,'Population Data'!$B$2:$B$43,'Population Data'!$D$2:$D$43)</f>
        <v>3.22</v>
      </c>
      <c r="AL39">
        <f ca="1" t="shared" si="9"/>
        <v>0.2756734624884605</v>
      </c>
      <c r="AM39">
        <f t="shared" si="72"/>
        <v>29</v>
      </c>
      <c r="AN39">
        <f>LOOKUP(AM39,'Population Data'!$B$2:$B$43,'Population Data'!$D$2:$D$43)</f>
        <v>2.84</v>
      </c>
      <c r="AP39">
        <f ca="1" t="shared" si="10"/>
        <v>0.26870593887188854</v>
      </c>
      <c r="AQ39">
        <f t="shared" si="73"/>
        <v>32</v>
      </c>
      <c r="AR39">
        <f>LOOKUP(AQ39,'Population Data'!$B$2:$B$43,'Population Data'!$D$2:$D$43)</f>
        <v>2.73</v>
      </c>
      <c r="AT39">
        <f ca="1" t="shared" si="11"/>
        <v>0.232851216558433</v>
      </c>
      <c r="AU39">
        <f t="shared" si="74"/>
        <v>33</v>
      </c>
      <c r="AV39">
        <f>LOOKUP(AU39,'Population Data'!$B$2:$B$43,'Population Data'!$D$2:$D$43)</f>
        <v>2.15</v>
      </c>
      <c r="AX39">
        <f ca="1" t="shared" si="12"/>
        <v>0.47995479502764005</v>
      </c>
      <c r="AY39">
        <f t="shared" si="75"/>
        <v>24</v>
      </c>
      <c r="AZ39">
        <f>LOOKUP(AY39,'Population Data'!$B$2:$B$43,'Population Data'!$D$2:$D$43)</f>
        <v>1.93</v>
      </c>
      <c r="BB39">
        <f ca="1" t="shared" si="13"/>
        <v>0.16408896791172678</v>
      </c>
      <c r="BC39">
        <f t="shared" si="76"/>
        <v>28</v>
      </c>
      <c r="BD39">
        <f>LOOKUP(BC39,'Population Data'!$B$2:$B$43,'Population Data'!$D$2:$D$43)</f>
        <v>2.26</v>
      </c>
      <c r="BF39">
        <f ca="1" t="shared" si="14"/>
        <v>0.14240508403622876</v>
      </c>
      <c r="BG39">
        <f t="shared" si="77"/>
        <v>41</v>
      </c>
      <c r="BH39">
        <f>LOOKUP(BG39,'Population Data'!$B$2:$B$43,'Population Data'!$D$2:$D$43)</f>
        <v>2.06</v>
      </c>
      <c r="BJ39">
        <f ca="1" t="shared" si="15"/>
        <v>0.798205903104442</v>
      </c>
      <c r="BK39">
        <f t="shared" si="78"/>
        <v>6</v>
      </c>
      <c r="BL39">
        <f>LOOKUP(BK39,'Population Data'!$B$2:$B$43,'Population Data'!$D$2:$D$43)</f>
        <v>7.64</v>
      </c>
      <c r="BN39">
        <f ca="1" t="shared" si="16"/>
        <v>0.16918388626150316</v>
      </c>
      <c r="BO39">
        <f t="shared" si="79"/>
        <v>34</v>
      </c>
      <c r="BP39">
        <f>LOOKUP(BO39,'Population Data'!$B$2:$B$43,'Population Data'!$D$2:$D$43)</f>
        <v>2.6</v>
      </c>
      <c r="BR39">
        <f ca="1" t="shared" si="17"/>
        <v>0.7393961571000905</v>
      </c>
      <c r="BS39">
        <f t="shared" si="80"/>
        <v>9</v>
      </c>
      <c r="BT39">
        <f>LOOKUP(BS39,'Population Data'!$B$2:$B$43,'Population Data'!$D$2:$D$43)</f>
        <v>4.03</v>
      </c>
      <c r="BV39">
        <f ca="1" t="shared" si="18"/>
        <v>0.4077564697639836</v>
      </c>
      <c r="BW39">
        <f t="shared" si="81"/>
        <v>26</v>
      </c>
      <c r="BX39">
        <f>LOOKUP(BW39,'Population Data'!$B$2:$B$43,'Population Data'!$D$2:$D$43)</f>
        <v>3.15</v>
      </c>
      <c r="BZ39">
        <f ca="1" t="shared" si="19"/>
        <v>0.6618469541600291</v>
      </c>
      <c r="CA39">
        <f t="shared" si="82"/>
        <v>16</v>
      </c>
      <c r="CB39">
        <f>LOOKUP(CA39,'Population Data'!$B$2:$B$43,'Population Data'!$D$2:$D$43)</f>
        <v>3.97</v>
      </c>
      <c r="CD39">
        <f ca="1" t="shared" si="20"/>
        <v>0.9109699601123157</v>
      </c>
      <c r="CE39">
        <f t="shared" si="83"/>
        <v>2</v>
      </c>
      <c r="CF39">
        <f>LOOKUP(CE39,'Population Data'!$B$2:$B$43,'Population Data'!$D$2:$D$43)</f>
        <v>10.31</v>
      </c>
      <c r="CH39">
        <f ca="1" t="shared" si="21"/>
        <v>0.021019872616011348</v>
      </c>
      <c r="CI39">
        <f t="shared" si="84"/>
        <v>41</v>
      </c>
      <c r="CJ39">
        <f>LOOKUP(CI39,'Population Data'!$B$2:$B$43,'Population Data'!$D$2:$D$43)</f>
        <v>2.06</v>
      </c>
      <c r="CL39">
        <f ca="1" t="shared" si="22"/>
        <v>0.16699476784040423</v>
      </c>
      <c r="CM39">
        <f t="shared" si="85"/>
        <v>33</v>
      </c>
      <c r="CN39">
        <f>LOOKUP(CM39,'Population Data'!$B$2:$B$43,'Population Data'!$D$2:$D$43)</f>
        <v>2.15</v>
      </c>
      <c r="CP39">
        <f ca="1" t="shared" si="23"/>
        <v>0.5749393052942823</v>
      </c>
      <c r="CQ39">
        <f t="shared" si="86"/>
        <v>18</v>
      </c>
      <c r="CR39">
        <f>LOOKUP(CQ39,'Population Data'!$B$2:$B$43,'Population Data'!$D$2:$D$43)</f>
        <v>4.36</v>
      </c>
      <c r="CT39">
        <f ca="1" t="shared" si="24"/>
        <v>0.8441400974157902</v>
      </c>
      <c r="CU39">
        <f t="shared" si="87"/>
        <v>5</v>
      </c>
      <c r="CV39">
        <f>LOOKUP(CU39,'Population Data'!$B$2:$B$43,'Population Data'!$D$2:$D$43)</f>
        <v>13.2</v>
      </c>
      <c r="CX39">
        <f ca="1" t="shared" si="25"/>
        <v>0.24303913499785557</v>
      </c>
      <c r="CY39">
        <f t="shared" si="88"/>
        <v>34</v>
      </c>
      <c r="CZ39">
        <f>LOOKUP(CY39,'Population Data'!$B$2:$B$43,'Population Data'!$D$2:$D$43)</f>
        <v>2.6</v>
      </c>
      <c r="DB39">
        <f ca="1" t="shared" si="26"/>
        <v>0.07479194804416245</v>
      </c>
      <c r="DC39">
        <f t="shared" si="89"/>
        <v>37</v>
      </c>
      <c r="DD39">
        <f>LOOKUP(DC39,'Population Data'!$B$2:$B$43,'Population Data'!$D$2:$D$43)</f>
        <v>2.54</v>
      </c>
      <c r="DF39">
        <f ca="1" t="shared" si="27"/>
        <v>0.6530805114987365</v>
      </c>
      <c r="DG39">
        <f t="shared" si="90"/>
        <v>15</v>
      </c>
      <c r="DH39">
        <f>LOOKUP(DG39,'Population Data'!$B$2:$B$43,'Population Data'!$D$2:$D$43)</f>
        <v>4.35</v>
      </c>
      <c r="DJ39">
        <f ca="1" t="shared" si="28"/>
        <v>0.709210307797472</v>
      </c>
      <c r="DK39">
        <f t="shared" si="91"/>
        <v>16</v>
      </c>
      <c r="DL39">
        <f>LOOKUP(DK39,'Population Data'!$B$2:$B$43,'Population Data'!$D$2:$D$43)</f>
        <v>3.97</v>
      </c>
      <c r="DN39">
        <f ca="1" t="shared" si="29"/>
        <v>0.022845326158617785</v>
      </c>
      <c r="DO39">
        <f t="shared" si="92"/>
        <v>42</v>
      </c>
      <c r="DP39">
        <f>LOOKUP(DO39,'Population Data'!$B$2:$B$43,'Population Data'!$D$2:$D$43)</f>
        <v>2.25</v>
      </c>
      <c r="DR39">
        <f ca="1" t="shared" si="30"/>
        <v>0.3971527723186996</v>
      </c>
      <c r="DS39">
        <f t="shared" si="93"/>
        <v>27</v>
      </c>
      <c r="DT39">
        <f>LOOKUP(DS39,'Population Data'!$B$2:$B$43,'Population Data'!$D$2:$D$43)</f>
        <v>2.42</v>
      </c>
      <c r="DV39">
        <f ca="1" t="shared" si="31"/>
        <v>0.6812829058908376</v>
      </c>
      <c r="DW39">
        <f t="shared" si="94"/>
        <v>13</v>
      </c>
      <c r="DX39">
        <f>LOOKUP(DW39,'Population Data'!$B$2:$B$43,'Population Data'!$D$2:$D$43)</f>
        <v>3.95</v>
      </c>
      <c r="DZ39">
        <f ca="1" t="shared" si="32"/>
        <v>0.038592518607423854</v>
      </c>
      <c r="EA39">
        <f t="shared" si="95"/>
        <v>36</v>
      </c>
      <c r="EB39">
        <f>LOOKUP(EA39,'Population Data'!$B$2:$B$43,'Population Data'!$D$2:$D$43)</f>
        <v>2.38</v>
      </c>
      <c r="ED39">
        <f ca="1" t="shared" si="33"/>
        <v>0.49056262660938377</v>
      </c>
      <c r="EE39">
        <f t="shared" si="96"/>
        <v>18</v>
      </c>
      <c r="EF39">
        <f>LOOKUP(EE39,'Population Data'!$B$2:$B$43,'Population Data'!$D$2:$D$43)</f>
        <v>4.36</v>
      </c>
      <c r="EH39">
        <f ca="1" t="shared" si="34"/>
        <v>0.5779390819203818</v>
      </c>
      <c r="EI39">
        <f t="shared" si="97"/>
        <v>17</v>
      </c>
      <c r="EJ39">
        <f>LOOKUP(EI39,'Population Data'!$B$2:$B$43,'Population Data'!$D$2:$D$43)</f>
        <v>4.8</v>
      </c>
      <c r="EL39">
        <f ca="1" t="shared" si="35"/>
        <v>0.3382572449916471</v>
      </c>
      <c r="EM39">
        <f t="shared" si="98"/>
        <v>29</v>
      </c>
      <c r="EN39">
        <f>LOOKUP(EM39,'Population Data'!$B$2:$B$43,'Population Data'!$D$2:$D$43)</f>
        <v>2.84</v>
      </c>
      <c r="EP39">
        <f ca="1" t="shared" si="36"/>
        <v>0.41583580048753</v>
      </c>
      <c r="EQ39">
        <f t="shared" si="99"/>
        <v>23</v>
      </c>
      <c r="ER39">
        <f>LOOKUP(EQ39,'Population Data'!$B$2:$B$43,'Population Data'!$D$2:$D$43)</f>
        <v>2.66</v>
      </c>
      <c r="ET39">
        <f ca="1" t="shared" si="37"/>
        <v>0.16139526615483735</v>
      </c>
      <c r="EU39">
        <f t="shared" si="100"/>
        <v>36</v>
      </c>
      <c r="EV39">
        <f>LOOKUP(EU39,'Population Data'!$B$2:$B$43,'Population Data'!$D$2:$D$43)</f>
        <v>2.38</v>
      </c>
      <c r="EX39">
        <f ca="1" t="shared" si="38"/>
        <v>0.5648188065016087</v>
      </c>
      <c r="EY39">
        <f t="shared" si="101"/>
        <v>22</v>
      </c>
      <c r="EZ39">
        <f>LOOKUP(EY39,'Population Data'!$B$2:$B$43,'Population Data'!$D$2:$D$43)</f>
        <v>2.42</v>
      </c>
      <c r="FB39">
        <f ca="1" t="shared" si="39"/>
        <v>0.8378949704036428</v>
      </c>
      <c r="FC39">
        <f t="shared" si="102"/>
        <v>10</v>
      </c>
      <c r="FD39">
        <f>LOOKUP(FC39,'Population Data'!$B$2:$B$43,'Population Data'!$D$2:$D$43)</f>
        <v>3.73</v>
      </c>
      <c r="FF39">
        <f ca="1" t="shared" si="40"/>
        <v>0.4289523088516243</v>
      </c>
      <c r="FG39">
        <f t="shared" si="103"/>
        <v>29</v>
      </c>
      <c r="FH39">
        <f>LOOKUP(FG39,'Population Data'!$B$2:$B$43,'Population Data'!$D$2:$D$43)</f>
        <v>2.84</v>
      </c>
      <c r="FJ39">
        <f ca="1" t="shared" si="41"/>
        <v>0.2566796793310142</v>
      </c>
      <c r="FK39">
        <f t="shared" si="104"/>
        <v>31</v>
      </c>
      <c r="FL39">
        <f>LOOKUP(FK39,'Population Data'!$B$2:$B$43,'Population Data'!$D$2:$D$43)</f>
        <v>2.54</v>
      </c>
      <c r="FN39">
        <f ca="1" t="shared" si="42"/>
        <v>0.5097830244180245</v>
      </c>
      <c r="FO39">
        <f t="shared" si="105"/>
        <v>22</v>
      </c>
      <c r="FP39">
        <f>LOOKUP(FO39,'Population Data'!$B$2:$B$43,'Population Data'!$D$2:$D$43)</f>
        <v>2.42</v>
      </c>
      <c r="FR39">
        <f ca="1" t="shared" si="43"/>
        <v>0.7734281722029928</v>
      </c>
      <c r="FS39">
        <f t="shared" si="106"/>
        <v>11</v>
      </c>
      <c r="FT39">
        <f>LOOKUP(FS39,'Population Data'!$B$2:$B$43,'Population Data'!$D$2:$D$43)</f>
        <v>3.24</v>
      </c>
      <c r="FV39">
        <f ca="1" t="shared" si="44"/>
        <v>0.2726820399552701</v>
      </c>
      <c r="FW39">
        <f t="shared" si="107"/>
        <v>31</v>
      </c>
      <c r="FX39">
        <f>LOOKUP(FW39,'Population Data'!$B$2:$B$43,'Population Data'!$D$2:$D$43)</f>
        <v>2.54</v>
      </c>
      <c r="FZ39">
        <f ca="1" t="shared" si="45"/>
        <v>0.6627676787190125</v>
      </c>
      <c r="GA39">
        <f t="shared" si="108"/>
        <v>8</v>
      </c>
      <c r="GB39">
        <f>LOOKUP(GA39,'Population Data'!$B$2:$B$43,'Population Data'!$D$2:$D$43)</f>
        <v>3.22</v>
      </c>
      <c r="GD39">
        <f ca="1" t="shared" si="46"/>
        <v>0.8822286714335752</v>
      </c>
      <c r="GE39">
        <f t="shared" si="109"/>
        <v>6</v>
      </c>
      <c r="GF39">
        <f>LOOKUP(GE39,'Population Data'!$B$2:$B$43,'Population Data'!$D$2:$D$43)</f>
        <v>7.64</v>
      </c>
      <c r="GH39">
        <f ca="1" t="shared" si="47"/>
        <v>0.3512888745669689</v>
      </c>
      <c r="GI39">
        <f t="shared" si="110"/>
        <v>29</v>
      </c>
      <c r="GJ39">
        <f>LOOKUP(GI39,'Population Data'!$B$2:$B$43,'Population Data'!$D$2:$D$43)</f>
        <v>2.84</v>
      </c>
      <c r="GL39">
        <f ca="1" t="shared" si="48"/>
        <v>0.12107808026374611</v>
      </c>
      <c r="GM39">
        <f t="shared" si="111"/>
        <v>38</v>
      </c>
      <c r="GN39">
        <f>LOOKUP(GM39,'Population Data'!$B$2:$B$43,'Population Data'!$D$2:$D$43)</f>
        <v>2.32</v>
      </c>
      <c r="GP39">
        <f ca="1" t="shared" si="49"/>
        <v>0.2514324166730002</v>
      </c>
      <c r="GQ39">
        <f t="shared" si="112"/>
        <v>34</v>
      </c>
      <c r="GR39">
        <f>LOOKUP(GQ39,'Population Data'!$B$2:$B$43,'Population Data'!$D$2:$D$43)</f>
        <v>2.6</v>
      </c>
      <c r="GT39">
        <f ca="1" t="shared" si="50"/>
        <v>0.6056503035513122</v>
      </c>
      <c r="GU39">
        <f t="shared" si="113"/>
        <v>14</v>
      </c>
      <c r="GV39">
        <f>LOOKUP(GU39,'Population Data'!$B$2:$B$43,'Population Data'!$D$2:$D$43)</f>
        <v>3.9</v>
      </c>
      <c r="GX39">
        <f ca="1" t="shared" si="51"/>
        <v>0.858262386219541</v>
      </c>
      <c r="GY39">
        <f t="shared" si="114"/>
        <v>9</v>
      </c>
      <c r="GZ39">
        <f>LOOKUP(GY39,'Population Data'!$B$2:$B$43,'Population Data'!$D$2:$D$43)</f>
        <v>4.03</v>
      </c>
      <c r="HB39">
        <f ca="1" t="shared" si="52"/>
        <v>0.22849435718835454</v>
      </c>
      <c r="HC39">
        <f t="shared" si="115"/>
        <v>34</v>
      </c>
      <c r="HD39">
        <f>LOOKUP(HC39,'Population Data'!$B$2:$B$43,'Population Data'!$D$2:$D$43)</f>
        <v>2.6</v>
      </c>
      <c r="HF39">
        <f ca="1" t="shared" si="53"/>
        <v>0.7079120409530407</v>
      </c>
      <c r="HG39">
        <f t="shared" si="116"/>
        <v>13</v>
      </c>
      <c r="HH39">
        <f>LOOKUP(HG39,'Population Data'!$B$2:$B$43,'Population Data'!$D$2:$D$43)</f>
        <v>3.95</v>
      </c>
      <c r="HJ39">
        <f ca="1" t="shared" si="54"/>
        <v>0.956643663451451</v>
      </c>
      <c r="HK39">
        <f t="shared" si="117"/>
        <v>2</v>
      </c>
      <c r="HL39">
        <f>LOOKUP(HK39,'Population Data'!$B$2:$B$43,'Population Data'!$D$2:$D$43)</f>
        <v>10.31</v>
      </c>
      <c r="HN39">
        <f ca="1" t="shared" si="55"/>
        <v>0.8092430065182523</v>
      </c>
      <c r="HO39">
        <f t="shared" si="118"/>
        <v>8</v>
      </c>
      <c r="HP39">
        <f>LOOKUP(HO39,'Population Data'!$B$2:$B$43,'Population Data'!$D$2:$D$43)</f>
        <v>3.22</v>
      </c>
      <c r="HR39">
        <f ca="1" t="shared" si="56"/>
        <v>0.2503971613041085</v>
      </c>
      <c r="HS39">
        <f t="shared" si="119"/>
        <v>32</v>
      </c>
      <c r="HT39">
        <f>LOOKUP(HS39,'Population Data'!$B$2:$B$43,'Population Data'!$D$2:$D$43)</f>
        <v>2.73</v>
      </c>
      <c r="HV39">
        <f ca="1" t="shared" si="57"/>
        <v>0.803744721491188</v>
      </c>
      <c r="HW39">
        <f t="shared" si="120"/>
        <v>5</v>
      </c>
      <c r="HX39">
        <f>LOOKUP(HW39,'Population Data'!$B$2:$B$43,'Population Data'!$D$2:$D$43)</f>
        <v>13.2</v>
      </c>
      <c r="HZ39">
        <f ca="1" t="shared" si="58"/>
        <v>0.5696372333282981</v>
      </c>
      <c r="IA39">
        <f t="shared" si="121"/>
        <v>17</v>
      </c>
      <c r="IB39">
        <f>LOOKUP(IA39,'Population Data'!$B$2:$B$43,'Population Data'!$D$2:$D$43)</f>
        <v>4.8</v>
      </c>
      <c r="ID39">
        <f ca="1" t="shared" si="59"/>
        <v>0.803807804312174</v>
      </c>
      <c r="IE39">
        <f t="shared" si="122"/>
        <v>9</v>
      </c>
      <c r="IF39">
        <f>LOOKUP(IE39,'Population Data'!$B$2:$B$43,'Population Data'!$D$2:$D$43)</f>
        <v>4.03</v>
      </c>
      <c r="IH39">
        <f ca="1" t="shared" si="60"/>
        <v>0.5531927715431483</v>
      </c>
      <c r="II39">
        <f t="shared" si="123"/>
        <v>14</v>
      </c>
      <c r="IJ39">
        <f>LOOKUP(II39,'Population Data'!$B$2:$B$43,'Population Data'!$D$2:$D$43)</f>
        <v>3.9</v>
      </c>
      <c r="IL39">
        <f ca="1" t="shared" si="61"/>
        <v>0.2845822249373028</v>
      </c>
      <c r="IM39">
        <f t="shared" si="124"/>
        <v>24</v>
      </c>
      <c r="IN39">
        <f>LOOKUP(IM39,'Population Data'!$B$2:$B$43,'Population Data'!$D$2:$D$43)</f>
        <v>1.93</v>
      </c>
      <c r="IP39">
        <f ca="1" t="shared" si="62"/>
        <v>0.9813296420603883</v>
      </c>
      <c r="IQ39">
        <f t="shared" si="125"/>
        <v>1</v>
      </c>
      <c r="IR39">
        <f>LOOKUP(IQ39,'Population Data'!$B$2:$B$43,'Population Data'!$D$2:$D$43)</f>
        <v>13.2</v>
      </c>
    </row>
    <row r="40" spans="1:252" ht="15.75">
      <c r="A40">
        <v>39</v>
      </c>
      <c r="B40">
        <f ca="1" t="shared" si="0"/>
        <v>0.06859282529188848</v>
      </c>
      <c r="C40">
        <f t="shared" si="63"/>
        <v>41</v>
      </c>
      <c r="D40">
        <f>LOOKUP(C40,'Population Data'!$B$2:$B$43,'Population Data'!$D$2:$D$43)</f>
        <v>2.06</v>
      </c>
      <c r="F40">
        <f ca="1" t="shared" si="1"/>
        <v>0.8520209801776576</v>
      </c>
      <c r="G40">
        <f t="shared" si="64"/>
        <v>6</v>
      </c>
      <c r="H40">
        <f>LOOKUP(G40,'Population Data'!$B$2:$B$43,'Population Data'!$D$2:$D$43)</f>
        <v>7.64</v>
      </c>
      <c r="J40">
        <f ca="1" t="shared" si="2"/>
        <v>0.4231811330177456</v>
      </c>
      <c r="K40">
        <f t="shared" si="65"/>
        <v>24</v>
      </c>
      <c r="L40">
        <f>LOOKUP(K40,'Population Data'!$B$2:$B$43,'Population Data'!$D$2:$D$43)</f>
        <v>1.93</v>
      </c>
      <c r="N40">
        <f ca="1" t="shared" si="3"/>
        <v>0.8333941377415336</v>
      </c>
      <c r="O40">
        <f t="shared" si="66"/>
        <v>13</v>
      </c>
      <c r="P40">
        <f>LOOKUP(O40,'Population Data'!$B$2:$B$43,'Population Data'!$D$2:$D$43)</f>
        <v>3.95</v>
      </c>
      <c r="R40">
        <f ca="1" t="shared" si="4"/>
        <v>0.9103118086366376</v>
      </c>
      <c r="S40">
        <f t="shared" si="67"/>
        <v>4</v>
      </c>
      <c r="T40">
        <f>LOOKUP(S40,'Population Data'!$B$2:$B$43,'Population Data'!$D$2:$D$43)</f>
        <v>11.6</v>
      </c>
      <c r="V40">
        <f ca="1" t="shared" si="5"/>
        <v>0.9516631884372034</v>
      </c>
      <c r="W40">
        <f t="shared" si="68"/>
        <v>3</v>
      </c>
      <c r="X40">
        <f>LOOKUP(W40,'Population Data'!$B$2:$B$43,'Population Data'!$D$2:$D$43)</f>
        <v>10.49</v>
      </c>
      <c r="Z40">
        <f ca="1" t="shared" si="6"/>
        <v>0.16829221509641756</v>
      </c>
      <c r="AA40">
        <f t="shared" si="69"/>
        <v>33</v>
      </c>
      <c r="AB40">
        <f>LOOKUP(AA40,'Population Data'!$B$2:$B$43,'Population Data'!$D$2:$D$43)</f>
        <v>2.15</v>
      </c>
      <c r="AD40">
        <f ca="1" t="shared" si="7"/>
        <v>0.22098144032448952</v>
      </c>
      <c r="AE40">
        <f t="shared" si="70"/>
        <v>38</v>
      </c>
      <c r="AF40">
        <f>LOOKUP(AE40,'Population Data'!$B$2:$B$43,'Population Data'!$D$2:$D$43)</f>
        <v>2.32</v>
      </c>
      <c r="AH40">
        <f ca="1" t="shared" si="8"/>
        <v>0.8819262127341927</v>
      </c>
      <c r="AI40">
        <f t="shared" si="71"/>
        <v>6</v>
      </c>
      <c r="AJ40">
        <f>LOOKUP(AI40,'Population Data'!$B$2:$B$43,'Population Data'!$D$2:$D$43)</f>
        <v>7.64</v>
      </c>
      <c r="AL40">
        <f ca="1" t="shared" si="9"/>
        <v>0.22593798690339262</v>
      </c>
      <c r="AM40">
        <f t="shared" si="72"/>
        <v>33</v>
      </c>
      <c r="AN40">
        <f>LOOKUP(AM40,'Population Data'!$B$2:$B$43,'Population Data'!$D$2:$D$43)</f>
        <v>2.15</v>
      </c>
      <c r="AP40">
        <f ca="1" t="shared" si="10"/>
        <v>0.153008253846162</v>
      </c>
      <c r="AQ40">
        <f t="shared" si="73"/>
        <v>38</v>
      </c>
      <c r="AR40">
        <f>LOOKUP(AQ40,'Population Data'!$B$2:$B$43,'Population Data'!$D$2:$D$43)</f>
        <v>2.32</v>
      </c>
      <c r="AT40">
        <f ca="1" t="shared" si="11"/>
        <v>0.4646701556200158</v>
      </c>
      <c r="AU40">
        <f t="shared" si="74"/>
        <v>20</v>
      </c>
      <c r="AV40">
        <f>LOOKUP(AU40,'Population Data'!$B$2:$B$43,'Population Data'!$D$2:$D$43)</f>
        <v>3.99</v>
      </c>
      <c r="AX40">
        <f ca="1" t="shared" si="12"/>
        <v>0.46955034744778135</v>
      </c>
      <c r="AY40">
        <f t="shared" si="75"/>
        <v>26</v>
      </c>
      <c r="AZ40">
        <f>LOOKUP(AY40,'Population Data'!$B$2:$B$43,'Population Data'!$D$2:$D$43)</f>
        <v>3.15</v>
      </c>
      <c r="BB40">
        <f ca="1" t="shared" si="13"/>
        <v>0.6110975720484596</v>
      </c>
      <c r="BC40">
        <f t="shared" si="76"/>
        <v>12</v>
      </c>
      <c r="BD40">
        <f>LOOKUP(BC40,'Population Data'!$B$2:$B$43,'Population Data'!$D$2:$D$43)</f>
        <v>3.49</v>
      </c>
      <c r="BF40">
        <f ca="1" t="shared" si="14"/>
        <v>0.5517448176498919</v>
      </c>
      <c r="BG40">
        <f t="shared" si="77"/>
        <v>21</v>
      </c>
      <c r="BH40">
        <f>LOOKUP(BG40,'Population Data'!$B$2:$B$43,'Population Data'!$D$2:$D$43)</f>
        <v>4.41</v>
      </c>
      <c r="BJ40">
        <f ca="1" t="shared" si="15"/>
        <v>0.5043977403100985</v>
      </c>
      <c r="BK40">
        <f t="shared" si="78"/>
        <v>21</v>
      </c>
      <c r="BL40">
        <f>LOOKUP(BK40,'Population Data'!$B$2:$B$43,'Population Data'!$D$2:$D$43)</f>
        <v>4.41</v>
      </c>
      <c r="BN40">
        <f ca="1" t="shared" si="16"/>
        <v>0.7352391802139876</v>
      </c>
      <c r="BO40">
        <f t="shared" si="79"/>
        <v>13</v>
      </c>
      <c r="BP40">
        <f>LOOKUP(BO40,'Population Data'!$B$2:$B$43,'Population Data'!$D$2:$D$43)</f>
        <v>3.95</v>
      </c>
      <c r="BR40">
        <f ca="1" t="shared" si="17"/>
        <v>0.05747436031754605</v>
      </c>
      <c r="BS40">
        <f t="shared" si="80"/>
        <v>34</v>
      </c>
      <c r="BT40">
        <f>LOOKUP(BS40,'Population Data'!$B$2:$B$43,'Population Data'!$D$2:$D$43)</f>
        <v>2.6</v>
      </c>
      <c r="BV40">
        <f ca="1" t="shared" si="18"/>
        <v>0.2838046420399415</v>
      </c>
      <c r="BW40">
        <f t="shared" si="81"/>
        <v>31</v>
      </c>
      <c r="BX40">
        <f>LOOKUP(BW40,'Population Data'!$B$2:$B$43,'Population Data'!$D$2:$D$43)</f>
        <v>2.54</v>
      </c>
      <c r="BZ40">
        <f ca="1" t="shared" si="19"/>
        <v>0.2913465802314289</v>
      </c>
      <c r="CA40">
        <f t="shared" si="82"/>
        <v>27</v>
      </c>
      <c r="CB40">
        <f>LOOKUP(CA40,'Population Data'!$B$2:$B$43,'Population Data'!$D$2:$D$43)</f>
        <v>2.42</v>
      </c>
      <c r="CD40">
        <f ca="1" t="shared" si="20"/>
        <v>0.7011007616138959</v>
      </c>
      <c r="CE40">
        <f t="shared" si="83"/>
        <v>13</v>
      </c>
      <c r="CF40">
        <f>LOOKUP(CE40,'Population Data'!$B$2:$B$43,'Population Data'!$D$2:$D$43)</f>
        <v>3.95</v>
      </c>
      <c r="CH40">
        <f ca="1" t="shared" si="21"/>
        <v>0.0232167403939062</v>
      </c>
      <c r="CI40">
        <f t="shared" si="84"/>
        <v>40</v>
      </c>
      <c r="CJ40">
        <f>LOOKUP(CI40,'Population Data'!$B$2:$B$43,'Population Data'!$D$2:$D$43)</f>
        <v>2.54</v>
      </c>
      <c r="CL40">
        <f ca="1" t="shared" si="22"/>
        <v>0.08802639685566416</v>
      </c>
      <c r="CM40">
        <f t="shared" si="85"/>
        <v>41</v>
      </c>
      <c r="CN40">
        <f>LOOKUP(CM40,'Population Data'!$B$2:$B$43,'Population Data'!$D$2:$D$43)</f>
        <v>2.06</v>
      </c>
      <c r="CP40">
        <f ca="1" t="shared" si="23"/>
        <v>0.9412987674513141</v>
      </c>
      <c r="CQ40">
        <f t="shared" si="86"/>
        <v>3</v>
      </c>
      <c r="CR40">
        <f>LOOKUP(CQ40,'Population Data'!$B$2:$B$43,'Population Data'!$D$2:$D$43)</f>
        <v>10.49</v>
      </c>
      <c r="CT40">
        <f ca="1" t="shared" si="24"/>
        <v>0.7251528507296734</v>
      </c>
      <c r="CU40">
        <f t="shared" si="87"/>
        <v>11</v>
      </c>
      <c r="CV40">
        <f>LOOKUP(CU40,'Population Data'!$B$2:$B$43,'Population Data'!$D$2:$D$43)</f>
        <v>3.24</v>
      </c>
      <c r="CX40">
        <f ca="1" t="shared" si="25"/>
        <v>0.4216395055949631</v>
      </c>
      <c r="CY40">
        <f t="shared" si="88"/>
        <v>24</v>
      </c>
      <c r="CZ40">
        <f>LOOKUP(CY40,'Population Data'!$B$2:$B$43,'Population Data'!$D$2:$D$43)</f>
        <v>1.93</v>
      </c>
      <c r="DB40">
        <f ca="1" t="shared" si="26"/>
        <v>0.13685301220911306</v>
      </c>
      <c r="DC40">
        <f t="shared" si="89"/>
        <v>32</v>
      </c>
      <c r="DD40">
        <f>LOOKUP(DC40,'Population Data'!$B$2:$B$43,'Population Data'!$D$2:$D$43)</f>
        <v>2.73</v>
      </c>
      <c r="DF40">
        <f ca="1" t="shared" si="27"/>
        <v>0.2129383124429859</v>
      </c>
      <c r="DG40">
        <f t="shared" si="90"/>
        <v>35</v>
      </c>
      <c r="DH40">
        <f>LOOKUP(DG40,'Population Data'!$B$2:$B$43,'Population Data'!$D$2:$D$43)</f>
        <v>2.31</v>
      </c>
      <c r="DJ40">
        <f ca="1" t="shared" si="28"/>
        <v>0.05472957050218075</v>
      </c>
      <c r="DK40">
        <f t="shared" si="91"/>
        <v>40</v>
      </c>
      <c r="DL40">
        <f>LOOKUP(DK40,'Population Data'!$B$2:$B$43,'Population Data'!$D$2:$D$43)</f>
        <v>2.54</v>
      </c>
      <c r="DN40">
        <f ca="1" t="shared" si="29"/>
        <v>0.17060218497078283</v>
      </c>
      <c r="DO40">
        <f t="shared" si="92"/>
        <v>38</v>
      </c>
      <c r="DP40">
        <f>LOOKUP(DO40,'Population Data'!$B$2:$B$43,'Population Data'!$D$2:$D$43)</f>
        <v>2.32</v>
      </c>
      <c r="DR40">
        <f ca="1" t="shared" si="30"/>
        <v>0.37849283783126186</v>
      </c>
      <c r="DS40">
        <f t="shared" si="93"/>
        <v>28</v>
      </c>
      <c r="DT40">
        <f>LOOKUP(DS40,'Population Data'!$B$2:$B$43,'Population Data'!$D$2:$D$43)</f>
        <v>2.26</v>
      </c>
      <c r="DV40">
        <f ca="1" t="shared" si="31"/>
        <v>0.7786366002950081</v>
      </c>
      <c r="DW40">
        <f t="shared" si="94"/>
        <v>8</v>
      </c>
      <c r="DX40">
        <f>LOOKUP(DW40,'Population Data'!$B$2:$B$43,'Population Data'!$D$2:$D$43)</f>
        <v>3.22</v>
      </c>
      <c r="DZ40">
        <f ca="1" t="shared" si="32"/>
        <v>0.41539562509306927</v>
      </c>
      <c r="EA40">
        <f t="shared" si="95"/>
        <v>24</v>
      </c>
      <c r="EB40">
        <f>LOOKUP(EA40,'Population Data'!$B$2:$B$43,'Population Data'!$D$2:$D$43)</f>
        <v>1.93</v>
      </c>
      <c r="ED40">
        <f ca="1" t="shared" si="33"/>
        <v>0.8211030875950951</v>
      </c>
      <c r="EE40">
        <f t="shared" si="96"/>
        <v>4</v>
      </c>
      <c r="EF40">
        <f>LOOKUP(EE40,'Population Data'!$B$2:$B$43,'Population Data'!$D$2:$D$43)</f>
        <v>11.6</v>
      </c>
      <c r="EH40">
        <f ca="1" t="shared" si="34"/>
        <v>0.43216224948195714</v>
      </c>
      <c r="EI40">
        <f t="shared" si="97"/>
        <v>21</v>
      </c>
      <c r="EJ40">
        <f>LOOKUP(EI40,'Population Data'!$B$2:$B$43,'Population Data'!$D$2:$D$43)</f>
        <v>4.41</v>
      </c>
      <c r="EL40">
        <f ca="1" t="shared" si="35"/>
        <v>0.6127556307927727</v>
      </c>
      <c r="EM40">
        <f t="shared" si="98"/>
        <v>18</v>
      </c>
      <c r="EN40">
        <f>LOOKUP(EM40,'Population Data'!$B$2:$B$43,'Population Data'!$D$2:$D$43)</f>
        <v>4.36</v>
      </c>
      <c r="EP40">
        <f ca="1" t="shared" si="36"/>
        <v>0.8612351713653026</v>
      </c>
      <c r="EQ40">
        <f t="shared" si="99"/>
        <v>6</v>
      </c>
      <c r="ER40">
        <f>LOOKUP(EQ40,'Population Data'!$B$2:$B$43,'Population Data'!$D$2:$D$43)</f>
        <v>7.64</v>
      </c>
      <c r="ET40">
        <f ca="1" t="shared" si="37"/>
        <v>0.6275022144935319</v>
      </c>
      <c r="EU40">
        <f t="shared" si="100"/>
        <v>15</v>
      </c>
      <c r="EV40">
        <f>LOOKUP(EU40,'Population Data'!$B$2:$B$43,'Population Data'!$D$2:$D$43)</f>
        <v>4.35</v>
      </c>
      <c r="EX40">
        <f ca="1" t="shared" si="38"/>
        <v>0.994938923679732</v>
      </c>
      <c r="EY40">
        <f t="shared" si="101"/>
        <v>1</v>
      </c>
      <c r="EZ40">
        <f>LOOKUP(EY40,'Population Data'!$B$2:$B$43,'Population Data'!$D$2:$D$43)</f>
        <v>13.2</v>
      </c>
      <c r="FB40">
        <f ca="1" t="shared" si="39"/>
        <v>0.22214425778047442</v>
      </c>
      <c r="FC40">
        <f t="shared" si="102"/>
        <v>37</v>
      </c>
      <c r="FD40">
        <f>LOOKUP(FC40,'Population Data'!$B$2:$B$43,'Population Data'!$D$2:$D$43)</f>
        <v>2.54</v>
      </c>
      <c r="FF40">
        <f ca="1" t="shared" si="40"/>
        <v>0.359349870058263</v>
      </c>
      <c r="FG40">
        <f t="shared" si="103"/>
        <v>31</v>
      </c>
      <c r="FH40">
        <f>LOOKUP(FG40,'Population Data'!$B$2:$B$43,'Population Data'!$D$2:$D$43)</f>
        <v>2.54</v>
      </c>
      <c r="FJ40">
        <f ca="1" t="shared" si="41"/>
        <v>0.04828635530944658</v>
      </c>
      <c r="FK40">
        <f t="shared" si="104"/>
        <v>39</v>
      </c>
      <c r="FL40">
        <f>LOOKUP(FK40,'Population Data'!$B$2:$B$43,'Population Data'!$D$2:$D$43)</f>
        <v>2.46</v>
      </c>
      <c r="FN40">
        <f ca="1" t="shared" si="42"/>
        <v>0.9299354135240421</v>
      </c>
      <c r="FO40">
        <f t="shared" si="105"/>
        <v>5</v>
      </c>
      <c r="FP40">
        <f>LOOKUP(FO40,'Population Data'!$B$2:$B$43,'Population Data'!$D$2:$D$43)</f>
        <v>13.2</v>
      </c>
      <c r="FR40">
        <f ca="1" t="shared" si="43"/>
        <v>0.5570891573978218</v>
      </c>
      <c r="FS40">
        <f t="shared" si="106"/>
        <v>19</v>
      </c>
      <c r="FT40">
        <f>LOOKUP(FS40,'Population Data'!$B$2:$B$43,'Population Data'!$D$2:$D$43)</f>
        <v>3.93</v>
      </c>
      <c r="FV40">
        <f ca="1" t="shared" si="44"/>
        <v>0.6047881877155115</v>
      </c>
      <c r="FW40">
        <f t="shared" si="107"/>
        <v>21</v>
      </c>
      <c r="FX40">
        <f>LOOKUP(FW40,'Population Data'!$B$2:$B$43,'Population Data'!$D$2:$D$43)</f>
        <v>4.41</v>
      </c>
      <c r="FZ40">
        <f ca="1" t="shared" si="45"/>
        <v>0.2605444973247837</v>
      </c>
      <c r="GA40">
        <f t="shared" si="108"/>
        <v>30</v>
      </c>
      <c r="GB40">
        <f>LOOKUP(GA40,'Population Data'!$B$2:$B$43,'Population Data'!$D$2:$D$43)</f>
        <v>2.1</v>
      </c>
      <c r="GD40">
        <f ca="1" t="shared" si="46"/>
        <v>0.6826922287636379</v>
      </c>
      <c r="GE40">
        <f t="shared" si="109"/>
        <v>19</v>
      </c>
      <c r="GF40">
        <f>LOOKUP(GE40,'Population Data'!$B$2:$B$43,'Population Data'!$D$2:$D$43)</f>
        <v>3.93</v>
      </c>
      <c r="GH40">
        <f ca="1" t="shared" si="47"/>
        <v>0.607944304104042</v>
      </c>
      <c r="GI40">
        <f t="shared" si="110"/>
        <v>19</v>
      </c>
      <c r="GJ40">
        <f>LOOKUP(GI40,'Population Data'!$B$2:$B$43,'Population Data'!$D$2:$D$43)</f>
        <v>3.93</v>
      </c>
      <c r="GL40">
        <f ca="1" t="shared" si="48"/>
        <v>0.8940953990323488</v>
      </c>
      <c r="GM40">
        <f t="shared" si="111"/>
        <v>6</v>
      </c>
      <c r="GN40">
        <f>LOOKUP(GM40,'Population Data'!$B$2:$B$43,'Population Data'!$D$2:$D$43)</f>
        <v>7.64</v>
      </c>
      <c r="GP40">
        <f ca="1" t="shared" si="49"/>
        <v>0.4802007998876544</v>
      </c>
      <c r="GQ40">
        <f t="shared" si="112"/>
        <v>23</v>
      </c>
      <c r="GR40">
        <f>LOOKUP(GQ40,'Population Data'!$B$2:$B$43,'Population Data'!$D$2:$D$43)</f>
        <v>2.66</v>
      </c>
      <c r="GT40">
        <f ca="1" t="shared" si="50"/>
        <v>0.2546867146964674</v>
      </c>
      <c r="GU40">
        <f t="shared" si="113"/>
        <v>34</v>
      </c>
      <c r="GV40">
        <f>LOOKUP(GU40,'Population Data'!$B$2:$B$43,'Population Data'!$D$2:$D$43)</f>
        <v>2.6</v>
      </c>
      <c r="GX40">
        <f ca="1" t="shared" si="51"/>
        <v>0.7869323501417224</v>
      </c>
      <c r="GY40">
        <f t="shared" si="114"/>
        <v>15</v>
      </c>
      <c r="GZ40">
        <f>LOOKUP(GY40,'Population Data'!$B$2:$B$43,'Population Data'!$D$2:$D$43)</f>
        <v>4.35</v>
      </c>
      <c r="HB40">
        <f ca="1" t="shared" si="52"/>
        <v>0.5459446552377862</v>
      </c>
      <c r="HC40">
        <f t="shared" si="115"/>
        <v>24</v>
      </c>
      <c r="HD40">
        <f>LOOKUP(HC40,'Population Data'!$B$2:$B$43,'Population Data'!$D$2:$D$43)</f>
        <v>1.93</v>
      </c>
      <c r="HF40">
        <f ca="1" t="shared" si="53"/>
        <v>0.858771695331313</v>
      </c>
      <c r="HG40">
        <f t="shared" si="116"/>
        <v>7</v>
      </c>
      <c r="HH40">
        <f>LOOKUP(HG40,'Population Data'!$B$2:$B$43,'Population Data'!$D$2:$D$43)</f>
        <v>5.22</v>
      </c>
      <c r="HJ40">
        <f ca="1" t="shared" si="54"/>
        <v>0.06226118031253669</v>
      </c>
      <c r="HK40">
        <f t="shared" si="117"/>
        <v>39</v>
      </c>
      <c r="HL40">
        <f>LOOKUP(HK40,'Population Data'!$B$2:$B$43,'Population Data'!$D$2:$D$43)</f>
        <v>2.46</v>
      </c>
      <c r="HN40">
        <f ca="1" t="shared" si="55"/>
        <v>0.151690544478445</v>
      </c>
      <c r="HO40">
        <f t="shared" si="118"/>
        <v>37</v>
      </c>
      <c r="HP40">
        <f>LOOKUP(HO40,'Population Data'!$B$2:$B$43,'Population Data'!$D$2:$D$43)</f>
        <v>2.54</v>
      </c>
      <c r="HR40">
        <f ca="1" t="shared" si="56"/>
        <v>0.412106632044552</v>
      </c>
      <c r="HS40">
        <f t="shared" si="119"/>
        <v>26</v>
      </c>
      <c r="HT40">
        <f>LOOKUP(HS40,'Population Data'!$B$2:$B$43,'Population Data'!$D$2:$D$43)</f>
        <v>3.15</v>
      </c>
      <c r="HV40">
        <f ca="1" t="shared" si="57"/>
        <v>0.2958873428648181</v>
      </c>
      <c r="HW40">
        <f t="shared" si="120"/>
        <v>28</v>
      </c>
      <c r="HX40">
        <f>LOOKUP(HW40,'Population Data'!$B$2:$B$43,'Population Data'!$D$2:$D$43)</f>
        <v>2.26</v>
      </c>
      <c r="HZ40">
        <f ca="1" t="shared" si="58"/>
        <v>0.38925197506711584</v>
      </c>
      <c r="IA40">
        <f t="shared" si="121"/>
        <v>21</v>
      </c>
      <c r="IB40">
        <f>LOOKUP(IA40,'Population Data'!$B$2:$B$43,'Population Data'!$D$2:$D$43)</f>
        <v>4.41</v>
      </c>
      <c r="ID40">
        <f ca="1" t="shared" si="59"/>
        <v>0.1599589221829083</v>
      </c>
      <c r="IE40">
        <f t="shared" si="122"/>
        <v>34</v>
      </c>
      <c r="IF40">
        <f>LOOKUP(IE40,'Population Data'!$B$2:$B$43,'Population Data'!$D$2:$D$43)</f>
        <v>2.6</v>
      </c>
      <c r="IH40">
        <f ca="1" t="shared" si="60"/>
        <v>0.548386498036637</v>
      </c>
      <c r="II40">
        <f t="shared" si="123"/>
        <v>16</v>
      </c>
      <c r="IJ40">
        <f>LOOKUP(II40,'Population Data'!$B$2:$B$43,'Population Data'!$D$2:$D$43)</f>
        <v>3.97</v>
      </c>
      <c r="IL40">
        <f ca="1" t="shared" si="61"/>
        <v>0.6491542700367944</v>
      </c>
      <c r="IM40">
        <f t="shared" si="124"/>
        <v>10</v>
      </c>
      <c r="IN40">
        <f>LOOKUP(IM40,'Population Data'!$B$2:$B$43,'Population Data'!$D$2:$D$43)</f>
        <v>3.73</v>
      </c>
      <c r="IP40">
        <f ca="1" t="shared" si="62"/>
        <v>0.05292081793366066</v>
      </c>
      <c r="IQ40">
        <f t="shared" si="125"/>
        <v>40</v>
      </c>
      <c r="IR40">
        <f>LOOKUP(IQ40,'Population Data'!$B$2:$B$43,'Population Data'!$D$2:$D$43)</f>
        <v>2.54</v>
      </c>
    </row>
    <row r="41" spans="1:252" ht="15.75">
      <c r="A41">
        <v>40</v>
      </c>
      <c r="B41">
        <f ca="1" t="shared" si="0"/>
        <v>0.4079342615266519</v>
      </c>
      <c r="C41">
        <f t="shared" si="63"/>
        <v>33</v>
      </c>
      <c r="D41">
        <f>LOOKUP(C41,'Population Data'!$B$2:$B$43,'Population Data'!$D$2:$D$43)</f>
        <v>2.15</v>
      </c>
      <c r="F41">
        <f ca="1" t="shared" si="1"/>
        <v>0.6639914798146609</v>
      </c>
      <c r="G41">
        <f t="shared" si="64"/>
        <v>11</v>
      </c>
      <c r="H41">
        <f>LOOKUP(G41,'Population Data'!$B$2:$B$43,'Population Data'!$D$2:$D$43)</f>
        <v>3.24</v>
      </c>
      <c r="J41">
        <f ca="1" t="shared" si="2"/>
        <v>0.0267737643958168</v>
      </c>
      <c r="K41">
        <f t="shared" si="65"/>
        <v>41</v>
      </c>
      <c r="L41">
        <f>LOOKUP(K41,'Population Data'!$B$2:$B$43,'Population Data'!$D$2:$D$43)</f>
        <v>2.06</v>
      </c>
      <c r="N41">
        <f ca="1" t="shared" si="3"/>
        <v>0.3015007714016503</v>
      </c>
      <c r="O41">
        <f t="shared" si="66"/>
        <v>25</v>
      </c>
      <c r="P41">
        <f>LOOKUP(O41,'Population Data'!$B$2:$B$43,'Population Data'!$D$2:$D$43)</f>
        <v>2.73</v>
      </c>
      <c r="R41">
        <f ca="1" t="shared" si="4"/>
        <v>0.6320111523113053</v>
      </c>
      <c r="S41">
        <f t="shared" si="67"/>
        <v>15</v>
      </c>
      <c r="T41">
        <f>LOOKUP(S41,'Population Data'!$B$2:$B$43,'Population Data'!$D$2:$D$43)</f>
        <v>4.35</v>
      </c>
      <c r="V41">
        <f ca="1" t="shared" si="5"/>
        <v>0.23585498722859266</v>
      </c>
      <c r="W41">
        <f t="shared" si="68"/>
        <v>30</v>
      </c>
      <c r="X41">
        <f>LOOKUP(W41,'Population Data'!$B$2:$B$43,'Population Data'!$D$2:$D$43)</f>
        <v>2.1</v>
      </c>
      <c r="Z41">
        <f ca="1" t="shared" si="6"/>
        <v>0.4767969221959347</v>
      </c>
      <c r="AA41">
        <f t="shared" si="69"/>
        <v>23</v>
      </c>
      <c r="AB41">
        <f>LOOKUP(AA41,'Population Data'!$B$2:$B$43,'Population Data'!$D$2:$D$43)</f>
        <v>2.66</v>
      </c>
      <c r="AD41">
        <f ca="1" t="shared" si="7"/>
        <v>0.2346489367583353</v>
      </c>
      <c r="AE41">
        <f t="shared" si="70"/>
        <v>37</v>
      </c>
      <c r="AF41">
        <f>LOOKUP(AE41,'Population Data'!$B$2:$B$43,'Population Data'!$D$2:$D$43)</f>
        <v>2.54</v>
      </c>
      <c r="AH41">
        <f ca="1" t="shared" si="8"/>
        <v>0.15257829511616194</v>
      </c>
      <c r="AI41">
        <f t="shared" si="71"/>
        <v>31</v>
      </c>
      <c r="AJ41">
        <f>LOOKUP(AI41,'Population Data'!$B$2:$B$43,'Population Data'!$D$2:$D$43)</f>
        <v>2.54</v>
      </c>
      <c r="AL41">
        <f ca="1" t="shared" si="9"/>
        <v>0.9561362739305742</v>
      </c>
      <c r="AM41">
        <f t="shared" si="72"/>
        <v>3</v>
      </c>
      <c r="AN41">
        <f>LOOKUP(AM41,'Population Data'!$B$2:$B$43,'Population Data'!$D$2:$D$43)</f>
        <v>10.49</v>
      </c>
      <c r="AP41">
        <f ca="1" t="shared" si="10"/>
        <v>0.8375313685080696</v>
      </c>
      <c r="AQ41">
        <f t="shared" si="73"/>
        <v>7</v>
      </c>
      <c r="AR41">
        <f>LOOKUP(AQ41,'Population Data'!$B$2:$B$43,'Population Data'!$D$2:$D$43)</f>
        <v>5.22</v>
      </c>
      <c r="AT41">
        <f ca="1" t="shared" si="11"/>
        <v>0.24625679823809077</v>
      </c>
      <c r="AU41">
        <f t="shared" si="74"/>
        <v>31</v>
      </c>
      <c r="AV41">
        <f>LOOKUP(AU41,'Population Data'!$B$2:$B$43,'Population Data'!$D$2:$D$43)</f>
        <v>2.54</v>
      </c>
      <c r="AX41">
        <f ca="1" t="shared" si="12"/>
        <v>0.4992352680760779</v>
      </c>
      <c r="AY41">
        <f t="shared" si="75"/>
        <v>23</v>
      </c>
      <c r="AZ41">
        <f>LOOKUP(AY41,'Population Data'!$B$2:$B$43,'Population Data'!$D$2:$D$43)</f>
        <v>2.66</v>
      </c>
      <c r="BB41">
        <f ca="1" t="shared" si="13"/>
        <v>0.22700197006277256</v>
      </c>
      <c r="BC41">
        <f t="shared" si="76"/>
        <v>25</v>
      </c>
      <c r="BD41">
        <f>LOOKUP(BC41,'Population Data'!$B$2:$B$43,'Population Data'!$D$2:$D$43)</f>
        <v>2.73</v>
      </c>
      <c r="BF41">
        <f ca="1" t="shared" si="14"/>
        <v>0.2618044396457365</v>
      </c>
      <c r="BG41">
        <f t="shared" si="77"/>
        <v>33</v>
      </c>
      <c r="BH41">
        <f>LOOKUP(BG41,'Population Data'!$B$2:$B$43,'Population Data'!$D$2:$D$43)</f>
        <v>2.15</v>
      </c>
      <c r="BJ41">
        <f ca="1" t="shared" si="15"/>
        <v>0.9475163193401953</v>
      </c>
      <c r="BK41">
        <f t="shared" si="78"/>
        <v>2</v>
      </c>
      <c r="BL41">
        <f>LOOKUP(BK41,'Population Data'!$B$2:$B$43,'Population Data'!$D$2:$D$43)</f>
        <v>10.31</v>
      </c>
      <c r="BN41">
        <f ca="1" t="shared" si="16"/>
        <v>0.5700862902456015</v>
      </c>
      <c r="BO41">
        <f t="shared" si="79"/>
        <v>19</v>
      </c>
      <c r="BP41">
        <f>LOOKUP(BO41,'Population Data'!$B$2:$B$43,'Population Data'!$D$2:$D$43)</f>
        <v>3.93</v>
      </c>
      <c r="BR41">
        <f ca="1" t="shared" si="17"/>
        <v>0.6424804432535686</v>
      </c>
      <c r="BS41">
        <f t="shared" si="80"/>
        <v>11</v>
      </c>
      <c r="BT41">
        <f>LOOKUP(BS41,'Population Data'!$B$2:$B$43,'Population Data'!$D$2:$D$43)</f>
        <v>3.24</v>
      </c>
      <c r="BV41">
        <f ca="1" t="shared" si="18"/>
        <v>0.019756431424422294</v>
      </c>
      <c r="BW41">
        <f t="shared" si="81"/>
        <v>41</v>
      </c>
      <c r="BX41">
        <f>LOOKUP(BW41,'Population Data'!$B$2:$B$43,'Population Data'!$D$2:$D$43)</f>
        <v>2.06</v>
      </c>
      <c r="BZ41">
        <f ca="1" t="shared" si="19"/>
        <v>0.193383915051498</v>
      </c>
      <c r="CA41">
        <f t="shared" si="82"/>
        <v>32</v>
      </c>
      <c r="CB41">
        <f>LOOKUP(CA41,'Population Data'!$B$2:$B$43,'Population Data'!$D$2:$D$43)</f>
        <v>2.73</v>
      </c>
      <c r="CD41">
        <f ca="1" t="shared" si="20"/>
        <v>0.5343796936483802</v>
      </c>
      <c r="CE41">
        <f t="shared" si="83"/>
        <v>18</v>
      </c>
      <c r="CF41">
        <f>LOOKUP(CE41,'Population Data'!$B$2:$B$43,'Population Data'!$D$2:$D$43)</f>
        <v>4.36</v>
      </c>
      <c r="CH41">
        <f ca="1" t="shared" si="21"/>
        <v>0.596690987810428</v>
      </c>
      <c r="CI41">
        <f t="shared" si="84"/>
        <v>18</v>
      </c>
      <c r="CJ41">
        <f>LOOKUP(CI41,'Population Data'!$B$2:$B$43,'Population Data'!$D$2:$D$43)</f>
        <v>4.36</v>
      </c>
      <c r="CL41">
        <f ca="1" t="shared" si="22"/>
        <v>0.3060081121083843</v>
      </c>
      <c r="CM41">
        <f t="shared" si="85"/>
        <v>22</v>
      </c>
      <c r="CN41">
        <f>LOOKUP(CM41,'Population Data'!$B$2:$B$43,'Population Data'!$D$2:$D$43)</f>
        <v>2.42</v>
      </c>
      <c r="CP41">
        <f ca="1" t="shared" si="23"/>
        <v>0.13712891323344323</v>
      </c>
      <c r="CQ41">
        <f t="shared" si="86"/>
        <v>36</v>
      </c>
      <c r="CR41">
        <f>LOOKUP(CQ41,'Population Data'!$B$2:$B$43,'Population Data'!$D$2:$D$43)</f>
        <v>2.38</v>
      </c>
      <c r="CT41">
        <f ca="1" t="shared" si="24"/>
        <v>0.8398337608484746</v>
      </c>
      <c r="CU41">
        <f t="shared" si="87"/>
        <v>7</v>
      </c>
      <c r="CV41">
        <f>LOOKUP(CU41,'Population Data'!$B$2:$B$43,'Population Data'!$D$2:$D$43)</f>
        <v>5.22</v>
      </c>
      <c r="CX41">
        <f ca="1" t="shared" si="25"/>
        <v>0.5768977556496568</v>
      </c>
      <c r="CY41">
        <f t="shared" si="88"/>
        <v>20</v>
      </c>
      <c r="CZ41">
        <f>LOOKUP(CY41,'Population Data'!$B$2:$B$43,'Population Data'!$D$2:$D$43)</f>
        <v>3.99</v>
      </c>
      <c r="DB41">
        <f ca="1" t="shared" si="26"/>
        <v>0.6070212318843776</v>
      </c>
      <c r="DC41">
        <f t="shared" si="89"/>
        <v>18</v>
      </c>
      <c r="DD41">
        <f>LOOKUP(DC41,'Population Data'!$B$2:$B$43,'Population Data'!$D$2:$D$43)</f>
        <v>4.36</v>
      </c>
      <c r="DF41">
        <f ca="1" t="shared" si="27"/>
        <v>0.3296788997115975</v>
      </c>
      <c r="DG41">
        <f t="shared" si="90"/>
        <v>26</v>
      </c>
      <c r="DH41">
        <f>LOOKUP(DG41,'Population Data'!$B$2:$B$43,'Population Data'!$D$2:$D$43)</f>
        <v>3.15</v>
      </c>
      <c r="DJ41">
        <f ca="1" t="shared" si="28"/>
        <v>0.4817801071580079</v>
      </c>
      <c r="DK41">
        <f t="shared" si="91"/>
        <v>23</v>
      </c>
      <c r="DL41">
        <f>LOOKUP(DK41,'Population Data'!$B$2:$B$43,'Population Data'!$D$2:$D$43)</f>
        <v>2.66</v>
      </c>
      <c r="DN41">
        <f ca="1" t="shared" si="29"/>
        <v>0.20968034547436165</v>
      </c>
      <c r="DO41">
        <f t="shared" si="92"/>
        <v>35</v>
      </c>
      <c r="DP41">
        <f>LOOKUP(DO41,'Population Data'!$B$2:$B$43,'Population Data'!$D$2:$D$43)</f>
        <v>2.31</v>
      </c>
      <c r="DR41">
        <f ca="1" t="shared" si="30"/>
        <v>0.8229054091282346</v>
      </c>
      <c r="DS41">
        <f t="shared" si="93"/>
        <v>9</v>
      </c>
      <c r="DT41">
        <f>LOOKUP(DS41,'Population Data'!$B$2:$B$43,'Population Data'!$D$2:$D$43)</f>
        <v>4.03</v>
      </c>
      <c r="DV41">
        <f ca="1" t="shared" si="31"/>
        <v>0.1032410880089778</v>
      </c>
      <c r="DW41">
        <f t="shared" si="94"/>
        <v>39</v>
      </c>
      <c r="DX41">
        <f>LOOKUP(DW41,'Population Data'!$B$2:$B$43,'Population Data'!$D$2:$D$43)</f>
        <v>2.46</v>
      </c>
      <c r="DZ41">
        <f ca="1" t="shared" si="32"/>
        <v>0.525142213435868</v>
      </c>
      <c r="EA41">
        <f t="shared" si="95"/>
        <v>19</v>
      </c>
      <c r="EB41">
        <f>LOOKUP(EA41,'Population Data'!$B$2:$B$43,'Population Data'!$D$2:$D$43)</f>
        <v>3.93</v>
      </c>
      <c r="ED41">
        <f ca="1" t="shared" si="33"/>
        <v>0.7804798220769759</v>
      </c>
      <c r="EE41">
        <f t="shared" si="96"/>
        <v>7</v>
      </c>
      <c r="EF41">
        <f>LOOKUP(EE41,'Population Data'!$B$2:$B$43,'Population Data'!$D$2:$D$43)</f>
        <v>5.22</v>
      </c>
      <c r="EH41">
        <f ca="1" t="shared" si="34"/>
        <v>0.17745355038338506</v>
      </c>
      <c r="EI41">
        <f t="shared" si="97"/>
        <v>35</v>
      </c>
      <c r="EJ41">
        <f>LOOKUP(EI41,'Population Data'!$B$2:$B$43,'Population Data'!$D$2:$D$43)</f>
        <v>2.31</v>
      </c>
      <c r="EL41">
        <f ca="1" t="shared" si="35"/>
        <v>0.3478367971849661</v>
      </c>
      <c r="EM41">
        <f t="shared" si="98"/>
        <v>28</v>
      </c>
      <c r="EN41">
        <f>LOOKUP(EM41,'Population Data'!$B$2:$B$43,'Population Data'!$D$2:$D$43)</f>
        <v>2.26</v>
      </c>
      <c r="EP41">
        <f ca="1" t="shared" si="36"/>
        <v>0.13035513795241915</v>
      </c>
      <c r="EQ41">
        <f t="shared" si="99"/>
        <v>33</v>
      </c>
      <c r="ER41">
        <f>LOOKUP(EQ41,'Population Data'!$B$2:$B$43,'Population Data'!$D$2:$D$43)</f>
        <v>2.15</v>
      </c>
      <c r="ET41">
        <f ca="1" t="shared" si="37"/>
        <v>0.15770176957104365</v>
      </c>
      <c r="EU41">
        <f t="shared" si="100"/>
        <v>38</v>
      </c>
      <c r="EV41">
        <f>LOOKUP(EU41,'Population Data'!$B$2:$B$43,'Population Data'!$D$2:$D$43)</f>
        <v>2.32</v>
      </c>
      <c r="EX41">
        <f ca="1" t="shared" si="38"/>
        <v>0.06651849105461538</v>
      </c>
      <c r="EY41">
        <f t="shared" si="101"/>
        <v>40</v>
      </c>
      <c r="EZ41">
        <f>LOOKUP(EY41,'Population Data'!$B$2:$B$43,'Population Data'!$D$2:$D$43)</f>
        <v>2.54</v>
      </c>
      <c r="FB41">
        <f ca="1" t="shared" si="39"/>
        <v>0.008090949604568354</v>
      </c>
      <c r="FC41">
        <f t="shared" si="102"/>
        <v>42</v>
      </c>
      <c r="FD41">
        <f>LOOKUP(FC41,'Population Data'!$B$2:$B$43,'Population Data'!$D$2:$D$43)</f>
        <v>2.25</v>
      </c>
      <c r="FF41">
        <f ca="1" t="shared" si="40"/>
        <v>0.689613250588264</v>
      </c>
      <c r="FG41">
        <f t="shared" si="103"/>
        <v>18</v>
      </c>
      <c r="FH41">
        <f>LOOKUP(FG41,'Population Data'!$B$2:$B$43,'Population Data'!$D$2:$D$43)</f>
        <v>4.36</v>
      </c>
      <c r="FJ41">
        <f ca="1" t="shared" si="41"/>
        <v>0.8429091071441277</v>
      </c>
      <c r="FK41">
        <f t="shared" si="104"/>
        <v>7</v>
      </c>
      <c r="FL41">
        <f>LOOKUP(FK41,'Population Data'!$B$2:$B$43,'Population Data'!$D$2:$D$43)</f>
        <v>5.22</v>
      </c>
      <c r="FN41">
        <f ca="1" t="shared" si="42"/>
        <v>0.04924849487798444</v>
      </c>
      <c r="FO41">
        <f t="shared" si="105"/>
        <v>39</v>
      </c>
      <c r="FP41">
        <f>LOOKUP(FO41,'Population Data'!$B$2:$B$43,'Population Data'!$D$2:$D$43)</f>
        <v>2.46</v>
      </c>
      <c r="FR41">
        <f ca="1" t="shared" si="43"/>
        <v>0.4437977381965963</v>
      </c>
      <c r="FS41">
        <f t="shared" si="106"/>
        <v>22</v>
      </c>
      <c r="FT41">
        <f>LOOKUP(FS41,'Population Data'!$B$2:$B$43,'Population Data'!$D$2:$D$43)</f>
        <v>2.42</v>
      </c>
      <c r="FV41">
        <f ca="1" t="shared" si="44"/>
        <v>0.016316517430506994</v>
      </c>
      <c r="FW41">
        <f t="shared" si="107"/>
        <v>40</v>
      </c>
      <c r="FX41">
        <f>LOOKUP(FW41,'Population Data'!$B$2:$B$43,'Population Data'!$D$2:$D$43)</f>
        <v>2.54</v>
      </c>
      <c r="FZ41">
        <f ca="1" t="shared" si="45"/>
        <v>0.5598255020452235</v>
      </c>
      <c r="GA41">
        <f t="shared" si="108"/>
        <v>16</v>
      </c>
      <c r="GB41">
        <f>LOOKUP(GA41,'Population Data'!$B$2:$B$43,'Population Data'!$D$2:$D$43)</f>
        <v>3.97</v>
      </c>
      <c r="GD41">
        <f ca="1" t="shared" si="46"/>
        <v>0.2866125132859002</v>
      </c>
      <c r="GE41">
        <f t="shared" si="109"/>
        <v>34</v>
      </c>
      <c r="GF41">
        <f>LOOKUP(GE41,'Population Data'!$B$2:$B$43,'Population Data'!$D$2:$D$43)</f>
        <v>2.6</v>
      </c>
      <c r="GH41">
        <f ca="1" t="shared" si="47"/>
        <v>0.19424058433221436</v>
      </c>
      <c r="GI41">
        <f t="shared" si="110"/>
        <v>33</v>
      </c>
      <c r="GJ41">
        <f>LOOKUP(GI41,'Population Data'!$B$2:$B$43,'Population Data'!$D$2:$D$43)</f>
        <v>2.15</v>
      </c>
      <c r="GL41">
        <f ca="1" t="shared" si="48"/>
        <v>0.4848037575869689</v>
      </c>
      <c r="GM41">
        <f t="shared" si="111"/>
        <v>26</v>
      </c>
      <c r="GN41">
        <f>LOOKUP(GM41,'Population Data'!$B$2:$B$43,'Population Data'!$D$2:$D$43)</f>
        <v>3.15</v>
      </c>
      <c r="GP41">
        <f ca="1" t="shared" si="49"/>
        <v>0.1956852095764442</v>
      </c>
      <c r="GQ41">
        <f t="shared" si="112"/>
        <v>38</v>
      </c>
      <c r="GR41">
        <f>LOOKUP(GQ41,'Population Data'!$B$2:$B$43,'Population Data'!$D$2:$D$43)</f>
        <v>2.32</v>
      </c>
      <c r="GT41">
        <f ca="1" t="shared" si="50"/>
        <v>0.7147677977394675</v>
      </c>
      <c r="GU41">
        <f t="shared" si="113"/>
        <v>10</v>
      </c>
      <c r="GV41">
        <f>LOOKUP(GU41,'Population Data'!$B$2:$B$43,'Population Data'!$D$2:$D$43)</f>
        <v>3.73</v>
      </c>
      <c r="GX41">
        <f ca="1" t="shared" si="51"/>
        <v>0.47899872317053394</v>
      </c>
      <c r="GY41">
        <f t="shared" si="114"/>
        <v>25</v>
      </c>
      <c r="GZ41">
        <f>LOOKUP(GY41,'Population Data'!$B$2:$B$43,'Population Data'!$D$2:$D$43)</f>
        <v>2.73</v>
      </c>
      <c r="HB41">
        <f ca="1" t="shared" si="52"/>
        <v>0.814566636771171</v>
      </c>
      <c r="HC41">
        <f t="shared" si="115"/>
        <v>9</v>
      </c>
      <c r="HD41">
        <f>LOOKUP(HC41,'Population Data'!$B$2:$B$43,'Population Data'!$D$2:$D$43)</f>
        <v>4.03</v>
      </c>
      <c r="HF41">
        <f ca="1" t="shared" si="53"/>
        <v>0.2503194140854821</v>
      </c>
      <c r="HG41">
        <f t="shared" si="116"/>
        <v>33</v>
      </c>
      <c r="HH41">
        <f>LOOKUP(HG41,'Population Data'!$B$2:$B$43,'Population Data'!$D$2:$D$43)</f>
        <v>2.15</v>
      </c>
      <c r="HJ41">
        <f ca="1" t="shared" si="54"/>
        <v>0.7075119754117525</v>
      </c>
      <c r="HK41">
        <f t="shared" si="117"/>
        <v>12</v>
      </c>
      <c r="HL41">
        <f>LOOKUP(HK41,'Population Data'!$B$2:$B$43,'Population Data'!$D$2:$D$43)</f>
        <v>3.49</v>
      </c>
      <c r="HN41">
        <f ca="1" t="shared" si="55"/>
        <v>0.22947609018223858</v>
      </c>
      <c r="HO41">
        <f t="shared" si="118"/>
        <v>34</v>
      </c>
      <c r="HP41">
        <f>LOOKUP(HO41,'Population Data'!$B$2:$B$43,'Population Data'!$D$2:$D$43)</f>
        <v>2.6</v>
      </c>
      <c r="HR41">
        <f ca="1" t="shared" si="56"/>
        <v>0.20933778977784512</v>
      </c>
      <c r="HS41">
        <f t="shared" si="119"/>
        <v>36</v>
      </c>
      <c r="HT41">
        <f>LOOKUP(HS41,'Population Data'!$B$2:$B$43,'Population Data'!$D$2:$D$43)</f>
        <v>2.38</v>
      </c>
      <c r="HV41">
        <f ca="1" t="shared" si="57"/>
        <v>0.02510590566137516</v>
      </c>
      <c r="HW41">
        <f t="shared" si="120"/>
        <v>42</v>
      </c>
      <c r="HX41">
        <f>LOOKUP(HW41,'Population Data'!$B$2:$B$43,'Population Data'!$D$2:$D$43)</f>
        <v>2.25</v>
      </c>
      <c r="HZ41">
        <f ca="1" t="shared" si="58"/>
        <v>0.32547508572482187</v>
      </c>
      <c r="IA41">
        <f t="shared" si="121"/>
        <v>26</v>
      </c>
      <c r="IB41">
        <f>LOOKUP(IA41,'Population Data'!$B$2:$B$43,'Population Data'!$D$2:$D$43)</f>
        <v>3.15</v>
      </c>
      <c r="ID41">
        <f ca="1" t="shared" si="59"/>
        <v>0.3201767851540337</v>
      </c>
      <c r="IE41">
        <f t="shared" si="122"/>
        <v>27</v>
      </c>
      <c r="IF41">
        <f>LOOKUP(IE41,'Population Data'!$B$2:$B$43,'Population Data'!$D$2:$D$43)</f>
        <v>2.42</v>
      </c>
      <c r="IH41">
        <f ca="1" t="shared" si="60"/>
        <v>0.7829510130289875</v>
      </c>
      <c r="II41">
        <f t="shared" si="123"/>
        <v>9</v>
      </c>
      <c r="IJ41">
        <f>LOOKUP(II41,'Population Data'!$B$2:$B$43,'Population Data'!$D$2:$D$43)</f>
        <v>4.03</v>
      </c>
      <c r="IL41">
        <f ca="1" t="shared" si="61"/>
        <v>0.38853509925459295</v>
      </c>
      <c r="IM41">
        <f t="shared" si="124"/>
        <v>19</v>
      </c>
      <c r="IN41">
        <f>LOOKUP(IM41,'Population Data'!$B$2:$B$43,'Population Data'!$D$2:$D$43)</f>
        <v>3.93</v>
      </c>
      <c r="IP41">
        <f ca="1" t="shared" si="62"/>
        <v>0.27902567824297086</v>
      </c>
      <c r="IQ41">
        <f t="shared" si="125"/>
        <v>30</v>
      </c>
      <c r="IR41">
        <f>LOOKUP(IQ41,'Population Data'!$B$2:$B$43,'Population Data'!$D$2:$D$43)</f>
        <v>2.1</v>
      </c>
    </row>
    <row r="42" spans="1:252" ht="15.75">
      <c r="A42">
        <v>41</v>
      </c>
      <c r="B42">
        <f ca="1" t="shared" si="0"/>
        <v>0.9617755217691233</v>
      </c>
      <c r="C42">
        <f t="shared" si="63"/>
        <v>3</v>
      </c>
      <c r="D42">
        <f>LOOKUP(C42,'Population Data'!$B$2:$B$43,'Population Data'!$D$2:$D$43)</f>
        <v>10.49</v>
      </c>
      <c r="F42">
        <f ca="1" t="shared" si="1"/>
        <v>0.22511385190372524</v>
      </c>
      <c r="G42">
        <f t="shared" si="64"/>
        <v>32</v>
      </c>
      <c r="H42">
        <f>LOOKUP(G42,'Population Data'!$B$2:$B$43,'Population Data'!$D$2:$D$43)</f>
        <v>2.73</v>
      </c>
      <c r="J42">
        <f ca="1" t="shared" si="2"/>
        <v>0.32211370819828455</v>
      </c>
      <c r="K42">
        <f t="shared" si="65"/>
        <v>27</v>
      </c>
      <c r="L42">
        <f>LOOKUP(K42,'Population Data'!$B$2:$B$43,'Population Data'!$D$2:$D$43)</f>
        <v>2.42</v>
      </c>
      <c r="N42">
        <f ca="1" t="shared" si="3"/>
        <v>0.9133836151657597</v>
      </c>
      <c r="O42">
        <f t="shared" si="66"/>
        <v>6</v>
      </c>
      <c r="P42">
        <f>LOOKUP(O42,'Population Data'!$B$2:$B$43,'Population Data'!$D$2:$D$43)</f>
        <v>7.64</v>
      </c>
      <c r="R42">
        <f ca="1" t="shared" si="4"/>
        <v>0.23878483075420642</v>
      </c>
      <c r="S42">
        <f t="shared" si="67"/>
        <v>34</v>
      </c>
      <c r="T42">
        <f>LOOKUP(S42,'Population Data'!$B$2:$B$43,'Population Data'!$D$2:$D$43)</f>
        <v>2.6</v>
      </c>
      <c r="V42">
        <f ca="1" t="shared" si="5"/>
        <v>0.4211654860071843</v>
      </c>
      <c r="W42">
        <f t="shared" si="68"/>
        <v>27</v>
      </c>
      <c r="X42">
        <f>LOOKUP(W42,'Population Data'!$B$2:$B$43,'Population Data'!$D$2:$D$43)</f>
        <v>2.42</v>
      </c>
      <c r="Z42">
        <f ca="1" t="shared" si="6"/>
        <v>0.40071563027511914</v>
      </c>
      <c r="AA42">
        <f t="shared" si="69"/>
        <v>26</v>
      </c>
      <c r="AB42">
        <f>LOOKUP(AA42,'Population Data'!$B$2:$B$43,'Population Data'!$D$2:$D$43)</f>
        <v>3.15</v>
      </c>
      <c r="AD42">
        <f ca="1" t="shared" si="7"/>
        <v>0.7203616720020278</v>
      </c>
      <c r="AE42">
        <f t="shared" si="70"/>
        <v>13</v>
      </c>
      <c r="AF42">
        <f>LOOKUP(AE42,'Population Data'!$B$2:$B$43,'Population Data'!$D$2:$D$43)</f>
        <v>3.95</v>
      </c>
      <c r="AH42">
        <f ca="1" t="shared" si="8"/>
        <v>0.6460486493669729</v>
      </c>
      <c r="AI42">
        <f t="shared" si="71"/>
        <v>15</v>
      </c>
      <c r="AJ42">
        <f>LOOKUP(AI42,'Population Data'!$B$2:$B$43,'Population Data'!$D$2:$D$43)</f>
        <v>4.35</v>
      </c>
      <c r="AL42">
        <f ca="1" t="shared" si="9"/>
        <v>0.22713811166502063</v>
      </c>
      <c r="AM42">
        <f t="shared" si="72"/>
        <v>32</v>
      </c>
      <c r="AN42">
        <f>LOOKUP(AM42,'Population Data'!$B$2:$B$43,'Population Data'!$D$2:$D$43)</f>
        <v>2.73</v>
      </c>
      <c r="AP42">
        <f ca="1" t="shared" si="10"/>
        <v>0.410283790313166</v>
      </c>
      <c r="AQ42">
        <f t="shared" si="73"/>
        <v>26</v>
      </c>
      <c r="AR42">
        <f>LOOKUP(AQ42,'Population Data'!$B$2:$B$43,'Population Data'!$D$2:$D$43)</f>
        <v>3.15</v>
      </c>
      <c r="AT42">
        <f ca="1" t="shared" si="11"/>
        <v>0.9986757684442782</v>
      </c>
      <c r="AU42">
        <f t="shared" si="74"/>
        <v>1</v>
      </c>
      <c r="AV42">
        <f>LOOKUP(AU42,'Population Data'!$B$2:$B$43,'Population Data'!$D$2:$D$43)</f>
        <v>13.2</v>
      </c>
      <c r="AX42">
        <f ca="1" t="shared" si="12"/>
        <v>0.748805324244115</v>
      </c>
      <c r="AY42">
        <f t="shared" si="75"/>
        <v>6</v>
      </c>
      <c r="AZ42">
        <f>LOOKUP(AY42,'Population Data'!$B$2:$B$43,'Population Data'!$D$2:$D$43)</f>
        <v>7.64</v>
      </c>
      <c r="BB42">
        <f ca="1" t="shared" si="13"/>
        <v>0.5186008041272842</v>
      </c>
      <c r="BC42">
        <f t="shared" si="76"/>
        <v>14</v>
      </c>
      <c r="BD42">
        <f>LOOKUP(BC42,'Population Data'!$B$2:$B$43,'Population Data'!$D$2:$D$43)</f>
        <v>3.9</v>
      </c>
      <c r="BF42">
        <f ca="1" t="shared" si="14"/>
        <v>0.3529311374662494</v>
      </c>
      <c r="BG42">
        <f t="shared" si="77"/>
        <v>28</v>
      </c>
      <c r="BH42">
        <f>LOOKUP(BG42,'Population Data'!$B$2:$B$43,'Population Data'!$D$2:$D$43)</f>
        <v>2.26</v>
      </c>
      <c r="BJ42">
        <f ca="1" t="shared" si="15"/>
        <v>0.7606011619915505</v>
      </c>
      <c r="BK42">
        <f t="shared" si="78"/>
        <v>8</v>
      </c>
      <c r="BL42">
        <f>LOOKUP(BK42,'Population Data'!$B$2:$B$43,'Population Data'!$D$2:$D$43)</f>
        <v>3.22</v>
      </c>
      <c r="BN42">
        <f ca="1" t="shared" si="16"/>
        <v>0.773587466508969</v>
      </c>
      <c r="BO42">
        <f t="shared" si="79"/>
        <v>9</v>
      </c>
      <c r="BP42">
        <f>LOOKUP(BO42,'Population Data'!$B$2:$B$43,'Population Data'!$D$2:$D$43)</f>
        <v>4.03</v>
      </c>
      <c r="BR42">
        <f ca="1" t="shared" si="17"/>
        <v>0.07476803162453882</v>
      </c>
      <c r="BS42">
        <f t="shared" si="80"/>
        <v>32</v>
      </c>
      <c r="BT42">
        <f>LOOKUP(BS42,'Population Data'!$B$2:$B$43,'Population Data'!$D$2:$D$43)</f>
        <v>2.73</v>
      </c>
      <c r="BV42">
        <f ca="1" t="shared" si="18"/>
        <v>0.5435924762019978</v>
      </c>
      <c r="BW42">
        <f t="shared" si="81"/>
        <v>18</v>
      </c>
      <c r="BX42">
        <f>LOOKUP(BW42,'Population Data'!$B$2:$B$43,'Population Data'!$D$2:$D$43)</f>
        <v>4.36</v>
      </c>
      <c r="BZ42">
        <f ca="1" t="shared" si="19"/>
        <v>0.7806725018543776</v>
      </c>
      <c r="CA42">
        <f t="shared" si="82"/>
        <v>11</v>
      </c>
      <c r="CB42">
        <f>LOOKUP(CA42,'Population Data'!$B$2:$B$43,'Population Data'!$D$2:$D$43)</f>
        <v>3.24</v>
      </c>
      <c r="CD42">
        <f ca="1" t="shared" si="20"/>
        <v>0.146417115687841</v>
      </c>
      <c r="CE42">
        <f t="shared" si="83"/>
        <v>36</v>
      </c>
      <c r="CF42">
        <f>LOOKUP(CE42,'Population Data'!$B$2:$B$43,'Population Data'!$D$2:$D$43)</f>
        <v>2.38</v>
      </c>
      <c r="CH42">
        <f ca="1" t="shared" si="21"/>
        <v>0.8888711731178784</v>
      </c>
      <c r="CI42">
        <f t="shared" si="84"/>
        <v>6</v>
      </c>
      <c r="CJ42">
        <f>LOOKUP(CI42,'Population Data'!$B$2:$B$43,'Population Data'!$D$2:$D$43)</f>
        <v>7.64</v>
      </c>
      <c r="CL42">
        <f ca="1" t="shared" si="22"/>
        <v>0.49584895381041816</v>
      </c>
      <c r="CM42">
        <f t="shared" si="85"/>
        <v>16</v>
      </c>
      <c r="CN42">
        <f>LOOKUP(CM42,'Population Data'!$B$2:$B$43,'Population Data'!$D$2:$D$43)</f>
        <v>3.97</v>
      </c>
      <c r="CP42">
        <f ca="1" t="shared" si="23"/>
        <v>0.005664677482661196</v>
      </c>
      <c r="CQ42">
        <f t="shared" si="86"/>
        <v>41</v>
      </c>
      <c r="CR42">
        <f>LOOKUP(CQ42,'Population Data'!$B$2:$B$43,'Population Data'!$D$2:$D$43)</f>
        <v>2.06</v>
      </c>
      <c r="CT42">
        <f ca="1" t="shared" si="24"/>
        <v>0.9173555332484112</v>
      </c>
      <c r="CU42">
        <f t="shared" si="87"/>
        <v>2</v>
      </c>
      <c r="CV42">
        <f>LOOKUP(CU42,'Population Data'!$B$2:$B$43,'Population Data'!$D$2:$D$43)</f>
        <v>10.31</v>
      </c>
      <c r="CX42">
        <f ca="1" t="shared" si="25"/>
        <v>0.7940555103486974</v>
      </c>
      <c r="CY42">
        <f t="shared" si="88"/>
        <v>6</v>
      </c>
      <c r="CZ42">
        <f>LOOKUP(CY42,'Population Data'!$B$2:$B$43,'Population Data'!$D$2:$D$43)</f>
        <v>7.64</v>
      </c>
      <c r="DB42">
        <f ca="1" t="shared" si="26"/>
        <v>0.9598850771005445</v>
      </c>
      <c r="DC42">
        <f t="shared" si="89"/>
        <v>2</v>
      </c>
      <c r="DD42">
        <f>LOOKUP(DC42,'Population Data'!$B$2:$B$43,'Population Data'!$D$2:$D$43)</f>
        <v>10.31</v>
      </c>
      <c r="DF42">
        <f ca="1" t="shared" si="27"/>
        <v>0.8024961758030182</v>
      </c>
      <c r="DG42">
        <f t="shared" si="90"/>
        <v>8</v>
      </c>
      <c r="DH42">
        <f>LOOKUP(DG42,'Population Data'!$B$2:$B$43,'Population Data'!$D$2:$D$43)</f>
        <v>3.22</v>
      </c>
      <c r="DJ42">
        <f ca="1" t="shared" si="28"/>
        <v>0.3617691372748342</v>
      </c>
      <c r="DK42">
        <f t="shared" si="91"/>
        <v>32</v>
      </c>
      <c r="DL42">
        <f>LOOKUP(DK42,'Population Data'!$B$2:$B$43,'Population Data'!$D$2:$D$43)</f>
        <v>2.73</v>
      </c>
      <c r="DN42">
        <f ca="1" t="shared" si="29"/>
        <v>0.18999774169078298</v>
      </c>
      <c r="DO42">
        <f t="shared" si="92"/>
        <v>36</v>
      </c>
      <c r="DP42">
        <f>LOOKUP(DO42,'Population Data'!$B$2:$B$43,'Population Data'!$D$2:$D$43)</f>
        <v>2.38</v>
      </c>
      <c r="DR42">
        <f ca="1" t="shared" si="30"/>
        <v>0.6108449129395711</v>
      </c>
      <c r="DS42">
        <f t="shared" si="93"/>
        <v>20</v>
      </c>
      <c r="DT42">
        <f>LOOKUP(DS42,'Population Data'!$B$2:$B$43,'Population Data'!$D$2:$D$43)</f>
        <v>3.99</v>
      </c>
      <c r="DV42">
        <f ca="1" t="shared" si="31"/>
        <v>0.38660957831133114</v>
      </c>
      <c r="DW42">
        <f t="shared" si="94"/>
        <v>27</v>
      </c>
      <c r="DX42">
        <f>LOOKUP(DW42,'Population Data'!$B$2:$B$43,'Population Data'!$D$2:$D$43)</f>
        <v>2.42</v>
      </c>
      <c r="DZ42">
        <f ca="1" t="shared" si="32"/>
        <v>0.33297285955895195</v>
      </c>
      <c r="EA42">
        <f t="shared" si="95"/>
        <v>27</v>
      </c>
      <c r="EB42">
        <f>LOOKUP(EA42,'Population Data'!$B$2:$B$43,'Population Data'!$D$2:$D$43)</f>
        <v>2.42</v>
      </c>
      <c r="ED42">
        <f ca="1" t="shared" si="33"/>
        <v>0.40492055072886834</v>
      </c>
      <c r="EE42">
        <f t="shared" si="96"/>
        <v>25</v>
      </c>
      <c r="EF42">
        <f>LOOKUP(EE42,'Population Data'!$B$2:$B$43,'Population Data'!$D$2:$D$43)</f>
        <v>2.73</v>
      </c>
      <c r="EH42">
        <f ca="1" t="shared" si="34"/>
        <v>0.9591802895976399</v>
      </c>
      <c r="EI42">
        <f t="shared" si="97"/>
        <v>5</v>
      </c>
      <c r="EJ42">
        <f>LOOKUP(EI42,'Population Data'!$B$2:$B$43,'Population Data'!$D$2:$D$43)</f>
        <v>13.2</v>
      </c>
      <c r="EL42">
        <f ca="1" t="shared" si="35"/>
        <v>0.7648871350241845</v>
      </c>
      <c r="EM42">
        <f t="shared" si="98"/>
        <v>10</v>
      </c>
      <c r="EN42">
        <f>LOOKUP(EM42,'Population Data'!$B$2:$B$43,'Population Data'!$D$2:$D$43)</f>
        <v>3.73</v>
      </c>
      <c r="EP42">
        <f ca="1" t="shared" si="36"/>
        <v>0.39396599076389105</v>
      </c>
      <c r="EQ42">
        <f t="shared" si="99"/>
        <v>24</v>
      </c>
      <c r="ER42">
        <f>LOOKUP(EQ42,'Population Data'!$B$2:$B$43,'Population Data'!$D$2:$D$43)</f>
        <v>1.93</v>
      </c>
      <c r="ET42">
        <f ca="1" t="shared" si="37"/>
        <v>0.2039270671398159</v>
      </c>
      <c r="EU42">
        <f t="shared" si="100"/>
        <v>34</v>
      </c>
      <c r="EV42">
        <f>LOOKUP(EU42,'Population Data'!$B$2:$B$43,'Population Data'!$D$2:$D$43)</f>
        <v>2.6</v>
      </c>
      <c r="EX42">
        <f ca="1" t="shared" si="38"/>
        <v>0.7356888748841293</v>
      </c>
      <c r="EY42">
        <f t="shared" si="101"/>
        <v>14</v>
      </c>
      <c r="EZ42">
        <f>LOOKUP(EY42,'Population Data'!$B$2:$B$43,'Population Data'!$D$2:$D$43)</f>
        <v>3.9</v>
      </c>
      <c r="FB42">
        <f ca="1" t="shared" si="39"/>
        <v>0.5786943153612887</v>
      </c>
      <c r="FC42">
        <f t="shared" si="102"/>
        <v>26</v>
      </c>
      <c r="FD42">
        <f>LOOKUP(FC42,'Population Data'!$B$2:$B$43,'Population Data'!$D$2:$D$43)</f>
        <v>3.15</v>
      </c>
      <c r="FF42">
        <f ca="1" t="shared" si="40"/>
        <v>0.13349609586388866</v>
      </c>
      <c r="FG42">
        <f t="shared" si="103"/>
        <v>38</v>
      </c>
      <c r="FH42">
        <f>LOOKUP(FG42,'Population Data'!$B$2:$B$43,'Population Data'!$D$2:$D$43)</f>
        <v>2.32</v>
      </c>
      <c r="FJ42">
        <f ca="1" t="shared" si="41"/>
        <v>0.566931710096015</v>
      </c>
      <c r="FK42">
        <f t="shared" si="104"/>
        <v>21</v>
      </c>
      <c r="FL42">
        <f>LOOKUP(FK42,'Population Data'!$B$2:$B$43,'Population Data'!$D$2:$D$43)</f>
        <v>4.41</v>
      </c>
      <c r="FN42">
        <f ca="1" t="shared" si="42"/>
        <v>0.6295338444321686</v>
      </c>
      <c r="FO42">
        <f t="shared" si="105"/>
        <v>20</v>
      </c>
      <c r="FP42">
        <f>LOOKUP(FO42,'Population Data'!$B$2:$B$43,'Population Data'!$D$2:$D$43)</f>
        <v>3.99</v>
      </c>
      <c r="FR42">
        <f ca="1" t="shared" si="43"/>
        <v>0.051071424083691364</v>
      </c>
      <c r="FS42">
        <f t="shared" si="106"/>
        <v>41</v>
      </c>
      <c r="FT42">
        <f>LOOKUP(FS42,'Population Data'!$B$2:$B$43,'Population Data'!$D$2:$D$43)</f>
        <v>2.06</v>
      </c>
      <c r="FV42">
        <f ca="1" t="shared" si="44"/>
        <v>0.031363310837630776</v>
      </c>
      <c r="FW42">
        <f t="shared" si="107"/>
        <v>39</v>
      </c>
      <c r="FX42">
        <f>LOOKUP(FW42,'Population Data'!$B$2:$B$43,'Population Data'!$D$2:$D$43)</f>
        <v>2.46</v>
      </c>
      <c r="FZ42">
        <f ca="1" t="shared" si="45"/>
        <v>0.24472051514251603</v>
      </c>
      <c r="GA42">
        <f t="shared" si="108"/>
        <v>32</v>
      </c>
      <c r="GB42">
        <f>LOOKUP(GA42,'Population Data'!$B$2:$B$43,'Population Data'!$D$2:$D$43)</f>
        <v>2.73</v>
      </c>
      <c r="GD42">
        <f ca="1" t="shared" si="46"/>
        <v>0.8777647152714474</v>
      </c>
      <c r="GE42">
        <f t="shared" si="109"/>
        <v>7</v>
      </c>
      <c r="GF42">
        <f>LOOKUP(GE42,'Population Data'!$B$2:$B$43,'Population Data'!$D$2:$D$43)</f>
        <v>5.22</v>
      </c>
      <c r="GH42">
        <f ca="1" t="shared" si="47"/>
        <v>0.972246487037064</v>
      </c>
      <c r="GI42">
        <f t="shared" si="110"/>
        <v>3</v>
      </c>
      <c r="GJ42">
        <f>LOOKUP(GI42,'Population Data'!$B$2:$B$43,'Population Data'!$D$2:$D$43)</f>
        <v>10.49</v>
      </c>
      <c r="GL42">
        <f ca="1" t="shared" si="48"/>
        <v>0.575089441734524</v>
      </c>
      <c r="GM42">
        <f t="shared" si="111"/>
        <v>22</v>
      </c>
      <c r="GN42">
        <f>LOOKUP(GM42,'Population Data'!$B$2:$B$43,'Population Data'!$D$2:$D$43)</f>
        <v>2.42</v>
      </c>
      <c r="GP42">
        <f ca="1" t="shared" si="49"/>
        <v>0.8367360846640666</v>
      </c>
      <c r="GQ42">
        <f t="shared" si="112"/>
        <v>9</v>
      </c>
      <c r="GR42">
        <f>LOOKUP(GQ42,'Population Data'!$B$2:$B$43,'Population Data'!$D$2:$D$43)</f>
        <v>4.03</v>
      </c>
      <c r="GT42">
        <f ca="1" t="shared" si="50"/>
        <v>0.1464589818417258</v>
      </c>
      <c r="GU42">
        <f t="shared" si="113"/>
        <v>38</v>
      </c>
      <c r="GV42">
        <f>LOOKUP(GU42,'Population Data'!$B$2:$B$43,'Population Data'!$D$2:$D$43)</f>
        <v>2.32</v>
      </c>
      <c r="GX42">
        <f ca="1" t="shared" si="51"/>
        <v>0.34775674243370003</v>
      </c>
      <c r="GY42">
        <f t="shared" si="114"/>
        <v>32</v>
      </c>
      <c r="GZ42">
        <f>LOOKUP(GY42,'Population Data'!$B$2:$B$43,'Population Data'!$D$2:$D$43)</f>
        <v>2.73</v>
      </c>
      <c r="HB42">
        <f ca="1" t="shared" si="52"/>
        <v>0.7223901919406679</v>
      </c>
      <c r="HC42">
        <f t="shared" si="115"/>
        <v>12</v>
      </c>
      <c r="HD42">
        <f>LOOKUP(HC42,'Population Data'!$B$2:$B$43,'Population Data'!$D$2:$D$43)</f>
        <v>3.49</v>
      </c>
      <c r="HF42">
        <f ca="1" t="shared" si="53"/>
        <v>0.8670663619979408</v>
      </c>
      <c r="HG42">
        <f t="shared" si="116"/>
        <v>6</v>
      </c>
      <c r="HH42">
        <f>LOOKUP(HG42,'Population Data'!$B$2:$B$43,'Population Data'!$D$2:$D$43)</f>
        <v>7.64</v>
      </c>
      <c r="HJ42">
        <f ca="1" t="shared" si="54"/>
        <v>0.1782964914964803</v>
      </c>
      <c r="HK42">
        <f t="shared" si="117"/>
        <v>32</v>
      </c>
      <c r="HL42">
        <f>LOOKUP(HK42,'Population Data'!$B$2:$B$43,'Population Data'!$D$2:$D$43)</f>
        <v>2.73</v>
      </c>
      <c r="HN42">
        <f ca="1" t="shared" si="55"/>
        <v>0.9384495989304463</v>
      </c>
      <c r="HO42">
        <f t="shared" si="118"/>
        <v>5</v>
      </c>
      <c r="HP42">
        <f>LOOKUP(HO42,'Population Data'!$B$2:$B$43,'Population Data'!$D$2:$D$43)</f>
        <v>13.2</v>
      </c>
      <c r="HR42">
        <f ca="1" t="shared" si="56"/>
        <v>0.6434394169531161</v>
      </c>
      <c r="HS42">
        <f t="shared" si="119"/>
        <v>16</v>
      </c>
      <c r="HT42">
        <f>LOOKUP(HS42,'Population Data'!$B$2:$B$43,'Population Data'!$D$2:$D$43)</f>
        <v>3.97</v>
      </c>
      <c r="HV42">
        <f ca="1" t="shared" si="57"/>
        <v>0.3599503690058009</v>
      </c>
      <c r="HW42">
        <f t="shared" si="120"/>
        <v>24</v>
      </c>
      <c r="HX42">
        <f>LOOKUP(HW42,'Population Data'!$B$2:$B$43,'Population Data'!$D$2:$D$43)</f>
        <v>1.93</v>
      </c>
      <c r="HZ42">
        <f ca="1" t="shared" si="58"/>
        <v>0.8584220973932172</v>
      </c>
      <c r="IA42">
        <f t="shared" si="121"/>
        <v>4</v>
      </c>
      <c r="IB42">
        <f>LOOKUP(IA42,'Population Data'!$B$2:$B$43,'Population Data'!$D$2:$D$43)</f>
        <v>11.6</v>
      </c>
      <c r="ID42">
        <f ca="1" t="shared" si="59"/>
        <v>0.19417995711222535</v>
      </c>
      <c r="IE42">
        <f t="shared" si="122"/>
        <v>32</v>
      </c>
      <c r="IF42">
        <f>LOOKUP(IE42,'Population Data'!$B$2:$B$43,'Population Data'!$D$2:$D$43)</f>
        <v>2.73</v>
      </c>
      <c r="IH42">
        <f ca="1" t="shared" si="60"/>
        <v>0.8565441592299545</v>
      </c>
      <c r="II42">
        <f t="shared" si="123"/>
        <v>7</v>
      </c>
      <c r="IJ42">
        <f>LOOKUP(II42,'Population Data'!$B$2:$B$43,'Population Data'!$D$2:$D$43)</f>
        <v>5.22</v>
      </c>
      <c r="IL42">
        <f ca="1" t="shared" si="61"/>
        <v>0.6577891810359229</v>
      </c>
      <c r="IM42">
        <f t="shared" si="124"/>
        <v>9</v>
      </c>
      <c r="IN42">
        <f>LOOKUP(IM42,'Population Data'!$B$2:$B$43,'Population Data'!$D$2:$D$43)</f>
        <v>4.03</v>
      </c>
      <c r="IP42">
        <f ca="1" t="shared" si="62"/>
        <v>0.48349307352840853</v>
      </c>
      <c r="IQ42">
        <f t="shared" si="125"/>
        <v>18</v>
      </c>
      <c r="IR42">
        <f>LOOKUP(IQ42,'Population Data'!$B$2:$B$43,'Population Data'!$D$2:$D$43)</f>
        <v>4.36</v>
      </c>
    </row>
    <row r="43" spans="1:252" ht="15.75">
      <c r="A43">
        <v>42</v>
      </c>
      <c r="B43">
        <f ca="1" t="shared" si="0"/>
        <v>0.43746358008297015</v>
      </c>
      <c r="C43">
        <f t="shared" si="63"/>
        <v>31</v>
      </c>
      <c r="D43">
        <f>LOOKUP(C43,'Population Data'!$B$2:$B$43,'Population Data'!$D$2:$D$43)</f>
        <v>2.54</v>
      </c>
      <c r="F43">
        <f ca="1" t="shared" si="1"/>
        <v>0.31285177224969896</v>
      </c>
      <c r="G43">
        <f t="shared" si="64"/>
        <v>28</v>
      </c>
      <c r="H43">
        <f>LOOKUP(G43,'Population Data'!$B$2:$B$43,'Population Data'!$D$2:$D$43)</f>
        <v>2.26</v>
      </c>
      <c r="J43">
        <f ca="1" t="shared" si="2"/>
        <v>0.17497990585543766</v>
      </c>
      <c r="K43">
        <f t="shared" si="65"/>
        <v>36</v>
      </c>
      <c r="L43">
        <f>LOOKUP(K43,'Population Data'!$B$2:$B$43,'Population Data'!$D$2:$D$43)</f>
        <v>2.38</v>
      </c>
      <c r="N43">
        <f ca="1" t="shared" si="3"/>
        <v>0.14250624675218693</v>
      </c>
      <c r="O43">
        <f t="shared" si="66"/>
        <v>34</v>
      </c>
      <c r="P43">
        <f>LOOKUP(O43,'Population Data'!$B$2:$B$43,'Population Data'!$D$2:$D$43)</f>
        <v>2.6</v>
      </c>
      <c r="R43">
        <f ca="1" t="shared" si="4"/>
        <v>0.8735757487538073</v>
      </c>
      <c r="S43">
        <f t="shared" si="67"/>
        <v>7</v>
      </c>
      <c r="T43">
        <f>LOOKUP(S43,'Population Data'!$B$2:$B$43,'Population Data'!$D$2:$D$43)</f>
        <v>5.22</v>
      </c>
      <c r="V43">
        <f ca="1" t="shared" si="5"/>
        <v>0.4946643367239144</v>
      </c>
      <c r="W43">
        <f t="shared" si="68"/>
        <v>21</v>
      </c>
      <c r="X43">
        <f>LOOKUP(W43,'Population Data'!$B$2:$B$43,'Population Data'!$D$2:$D$43)</f>
        <v>4.41</v>
      </c>
      <c r="Z43">
        <f ca="1" t="shared" si="6"/>
        <v>0.24939753257692965</v>
      </c>
      <c r="AA43">
        <f t="shared" si="69"/>
        <v>29</v>
      </c>
      <c r="AB43">
        <f>LOOKUP(AA43,'Population Data'!$B$2:$B$43,'Population Data'!$D$2:$D$43)</f>
        <v>2.84</v>
      </c>
      <c r="AD43">
        <f ca="1" t="shared" si="7"/>
        <v>0.5431968606022697</v>
      </c>
      <c r="AE43">
        <f t="shared" si="70"/>
        <v>21</v>
      </c>
      <c r="AF43">
        <f>LOOKUP(AE43,'Population Data'!$B$2:$B$43,'Population Data'!$D$2:$D$43)</f>
        <v>4.41</v>
      </c>
      <c r="AH43">
        <f ca="1" t="shared" si="8"/>
        <v>0.03849934013158318</v>
      </c>
      <c r="AI43">
        <f t="shared" si="71"/>
        <v>41</v>
      </c>
      <c r="AJ43">
        <f>LOOKUP(AI43,'Population Data'!$B$2:$B$43,'Population Data'!$D$2:$D$43)</f>
        <v>2.06</v>
      </c>
      <c r="AL43">
        <f ca="1" t="shared" si="9"/>
        <v>0.09139995328202366</v>
      </c>
      <c r="AM43">
        <f t="shared" si="72"/>
        <v>37</v>
      </c>
      <c r="AN43">
        <f>LOOKUP(AM43,'Population Data'!$B$2:$B$43,'Population Data'!$D$2:$D$43)</f>
        <v>2.54</v>
      </c>
      <c r="AP43">
        <f ca="1" t="shared" si="10"/>
        <v>0.8093977294855609</v>
      </c>
      <c r="AQ43">
        <f t="shared" si="73"/>
        <v>8</v>
      </c>
      <c r="AR43">
        <f>LOOKUP(AQ43,'Population Data'!$B$2:$B$43,'Population Data'!$D$2:$D$43)</f>
        <v>3.22</v>
      </c>
      <c r="AT43">
        <f ca="1" t="shared" si="11"/>
        <v>0.4452465122711752</v>
      </c>
      <c r="AU43">
        <f t="shared" si="74"/>
        <v>21</v>
      </c>
      <c r="AV43">
        <f>LOOKUP(AU43,'Population Data'!$B$2:$B$43,'Population Data'!$D$2:$D$43)</f>
        <v>4.41</v>
      </c>
      <c r="AX43">
        <f ca="1" t="shared" si="12"/>
        <v>0.8389498418879917</v>
      </c>
      <c r="AY43">
        <f t="shared" si="75"/>
        <v>2</v>
      </c>
      <c r="AZ43">
        <f>LOOKUP(AY43,'Population Data'!$B$2:$B$43,'Population Data'!$D$2:$D$43)</f>
        <v>10.31</v>
      </c>
      <c r="BB43">
        <f ca="1" t="shared" si="13"/>
        <v>0.5046702741761661</v>
      </c>
      <c r="BC43">
        <f t="shared" si="76"/>
        <v>15</v>
      </c>
      <c r="BD43">
        <f>LOOKUP(BC43,'Population Data'!$B$2:$B$43,'Population Data'!$D$2:$D$43)</f>
        <v>4.35</v>
      </c>
      <c r="BF43">
        <f ca="1" t="shared" si="14"/>
        <v>0.5582505590693503</v>
      </c>
      <c r="BG43">
        <f t="shared" si="77"/>
        <v>20</v>
      </c>
      <c r="BH43">
        <f>LOOKUP(BG43,'Population Data'!$B$2:$B$43,'Population Data'!$D$2:$D$43)</f>
        <v>3.99</v>
      </c>
      <c r="BJ43">
        <f ca="1" t="shared" si="15"/>
        <v>0.24542739604601005</v>
      </c>
      <c r="BK43">
        <f t="shared" si="78"/>
        <v>35</v>
      </c>
      <c r="BL43">
        <f>LOOKUP(BK43,'Population Data'!$B$2:$B$43,'Population Data'!$D$2:$D$43)</f>
        <v>2.31</v>
      </c>
      <c r="BN43">
        <f ca="1" t="shared" si="16"/>
        <v>0.973419853461033</v>
      </c>
      <c r="BO43">
        <f t="shared" si="79"/>
        <v>1</v>
      </c>
      <c r="BP43">
        <f>LOOKUP(BO43,'Population Data'!$B$2:$B$43,'Population Data'!$D$2:$D$43)</f>
        <v>13.2</v>
      </c>
      <c r="BR43">
        <f ca="1" t="shared" si="17"/>
        <v>0.03827670262952365</v>
      </c>
      <c r="BS43">
        <f t="shared" si="80"/>
        <v>37</v>
      </c>
      <c r="BT43">
        <f>LOOKUP(BS43,'Population Data'!$B$2:$B$43,'Population Data'!$D$2:$D$43)</f>
        <v>2.54</v>
      </c>
      <c r="BV43">
        <f ca="1" t="shared" si="18"/>
        <v>0.08086963974870431</v>
      </c>
      <c r="BW43">
        <f t="shared" si="81"/>
        <v>38</v>
      </c>
      <c r="BX43">
        <f>LOOKUP(BW43,'Population Data'!$B$2:$B$43,'Population Data'!$D$2:$D$43)</f>
        <v>2.32</v>
      </c>
      <c r="BZ43">
        <f ca="1" t="shared" si="19"/>
        <v>0.9983243767675275</v>
      </c>
      <c r="CA43">
        <f t="shared" si="82"/>
        <v>1</v>
      </c>
      <c r="CB43">
        <f>LOOKUP(CA43,'Population Data'!$B$2:$B$43,'Population Data'!$D$2:$D$43)</f>
        <v>13.2</v>
      </c>
      <c r="CD43">
        <f ca="1" t="shared" si="20"/>
        <v>0.7726431715222357</v>
      </c>
      <c r="CE43">
        <f t="shared" si="83"/>
        <v>10</v>
      </c>
      <c r="CF43">
        <f>LOOKUP(CE43,'Population Data'!$B$2:$B$43,'Population Data'!$D$2:$D$43)</f>
        <v>3.73</v>
      </c>
      <c r="CH43">
        <f ca="1" t="shared" si="21"/>
        <v>0.9355117685904578</v>
      </c>
      <c r="CI43">
        <f t="shared" si="84"/>
        <v>5</v>
      </c>
      <c r="CJ43">
        <f>LOOKUP(CI43,'Population Data'!$B$2:$B$43,'Population Data'!$D$2:$D$43)</f>
        <v>13.2</v>
      </c>
      <c r="CL43">
        <f ca="1" t="shared" si="22"/>
        <v>0.29494255292765237</v>
      </c>
      <c r="CM43">
        <f t="shared" si="85"/>
        <v>23</v>
      </c>
      <c r="CN43">
        <f>LOOKUP(CM43,'Population Data'!$B$2:$B$43,'Population Data'!$D$2:$D$43)</f>
        <v>2.66</v>
      </c>
      <c r="CP43">
        <f ca="1" t="shared" si="23"/>
        <v>0.37840632481589587</v>
      </c>
      <c r="CQ43">
        <f t="shared" si="86"/>
        <v>26</v>
      </c>
      <c r="CR43">
        <f>LOOKUP(CQ43,'Population Data'!$B$2:$B$43,'Population Data'!$D$2:$D$43)</f>
        <v>3.15</v>
      </c>
      <c r="CT43">
        <f ca="1" t="shared" si="24"/>
        <v>0.28812868812810555</v>
      </c>
      <c r="CU43">
        <f t="shared" si="87"/>
        <v>32</v>
      </c>
      <c r="CV43">
        <f>LOOKUP(CU43,'Population Data'!$B$2:$B$43,'Population Data'!$D$2:$D$43)</f>
        <v>2.73</v>
      </c>
      <c r="CX43">
        <f ca="1" t="shared" si="25"/>
        <v>0.8310035027743923</v>
      </c>
      <c r="CY43">
        <f t="shared" si="88"/>
        <v>3</v>
      </c>
      <c r="CZ43">
        <f>LOOKUP(CY43,'Population Data'!$B$2:$B$43,'Population Data'!$D$2:$D$43)</f>
        <v>10.49</v>
      </c>
      <c r="DB43">
        <f ca="1" t="shared" si="26"/>
        <v>0.1151381825940091</v>
      </c>
      <c r="DC43">
        <f t="shared" si="89"/>
        <v>35</v>
      </c>
      <c r="DD43">
        <f>LOOKUP(DC43,'Population Data'!$B$2:$B$43,'Population Data'!$D$2:$D$43)</f>
        <v>2.31</v>
      </c>
      <c r="DF43">
        <f ca="1" t="shared" si="27"/>
        <v>0.6973539122694293</v>
      </c>
      <c r="DG43">
        <f t="shared" si="90"/>
        <v>11</v>
      </c>
      <c r="DH43">
        <f>LOOKUP(DG43,'Population Data'!$B$2:$B$43,'Population Data'!$D$2:$D$43)</f>
        <v>3.24</v>
      </c>
      <c r="DJ43">
        <f ca="1" t="shared" si="28"/>
        <v>0.8455878054805024</v>
      </c>
      <c r="DK43">
        <f t="shared" si="91"/>
        <v>10</v>
      </c>
      <c r="DL43">
        <f>LOOKUP(DK43,'Population Data'!$B$2:$B$43,'Population Data'!$D$2:$D$43)</f>
        <v>3.73</v>
      </c>
      <c r="DN43">
        <f ca="1" t="shared" si="29"/>
        <v>0.2841461907374867</v>
      </c>
      <c r="DO43">
        <f t="shared" si="92"/>
        <v>33</v>
      </c>
      <c r="DP43">
        <f>LOOKUP(DO43,'Population Data'!$B$2:$B$43,'Population Data'!$D$2:$D$43)</f>
        <v>2.15</v>
      </c>
      <c r="DR43">
        <f ca="1" t="shared" si="30"/>
        <v>0.8539436820940026</v>
      </c>
      <c r="DS43">
        <f t="shared" si="93"/>
        <v>6</v>
      </c>
      <c r="DT43">
        <f>LOOKUP(DS43,'Population Data'!$B$2:$B$43,'Population Data'!$D$2:$D$43)</f>
        <v>7.64</v>
      </c>
      <c r="DV43">
        <f ca="1" t="shared" si="31"/>
        <v>0.2633111065239785</v>
      </c>
      <c r="DW43">
        <f t="shared" si="94"/>
        <v>35</v>
      </c>
      <c r="DX43">
        <f>LOOKUP(DW43,'Population Data'!$B$2:$B$43,'Population Data'!$D$2:$D$43)</f>
        <v>2.31</v>
      </c>
      <c r="DZ43">
        <f ca="1" t="shared" si="32"/>
        <v>0.6710049392103842</v>
      </c>
      <c r="EA43">
        <f t="shared" si="95"/>
        <v>11</v>
      </c>
      <c r="EB43">
        <f>LOOKUP(EA43,'Population Data'!$B$2:$B$43,'Population Data'!$D$2:$D$43)</f>
        <v>3.24</v>
      </c>
      <c r="ED43">
        <f ca="1" t="shared" si="33"/>
        <v>0.4799679134592917</v>
      </c>
      <c r="EE43">
        <f t="shared" si="96"/>
        <v>20</v>
      </c>
      <c r="EF43">
        <f>LOOKUP(EE43,'Population Data'!$B$2:$B$43,'Population Data'!$D$2:$D$43)</f>
        <v>3.99</v>
      </c>
      <c r="EH43">
        <f ca="1" t="shared" si="34"/>
        <v>0.33209558087881297</v>
      </c>
      <c r="EI43">
        <f t="shared" si="97"/>
        <v>24</v>
      </c>
      <c r="EJ43">
        <f>LOOKUP(EI43,'Population Data'!$B$2:$B$43,'Population Data'!$D$2:$D$43)</f>
        <v>1.93</v>
      </c>
      <c r="EL43">
        <f ca="1" t="shared" si="35"/>
        <v>0.009800133390360122</v>
      </c>
      <c r="EM43">
        <f t="shared" si="98"/>
        <v>42</v>
      </c>
      <c r="EN43">
        <f>LOOKUP(EM43,'Population Data'!$B$2:$B$43,'Population Data'!$D$2:$D$43)</f>
        <v>2.25</v>
      </c>
      <c r="EP43">
        <f ca="1" t="shared" si="36"/>
        <v>0.702921857948937</v>
      </c>
      <c r="EQ43">
        <f t="shared" si="99"/>
        <v>12</v>
      </c>
      <c r="ER43">
        <f>LOOKUP(EQ43,'Population Data'!$B$2:$B$43,'Population Data'!$D$2:$D$43)</f>
        <v>3.49</v>
      </c>
      <c r="ET43">
        <f ca="1" t="shared" si="37"/>
        <v>0.7945824289084127</v>
      </c>
      <c r="EU43">
        <f t="shared" si="100"/>
        <v>8</v>
      </c>
      <c r="EV43">
        <f>LOOKUP(EU43,'Population Data'!$B$2:$B$43,'Population Data'!$D$2:$D$43)</f>
        <v>3.22</v>
      </c>
      <c r="EX43">
        <f ca="1" t="shared" si="38"/>
        <v>0.21501423603222203</v>
      </c>
      <c r="EY43">
        <f t="shared" si="101"/>
        <v>33</v>
      </c>
      <c r="EZ43">
        <f>LOOKUP(EY43,'Population Data'!$B$2:$B$43,'Population Data'!$D$2:$D$43)</f>
        <v>2.15</v>
      </c>
      <c r="FB43">
        <f ca="1" t="shared" si="39"/>
        <v>0.8963863300524041</v>
      </c>
      <c r="FC43">
        <f t="shared" si="102"/>
        <v>4</v>
      </c>
      <c r="FD43">
        <f>LOOKUP(FC43,'Population Data'!$B$2:$B$43,'Population Data'!$D$2:$D$43)</f>
        <v>11.6</v>
      </c>
      <c r="FF43">
        <f ca="1" t="shared" si="40"/>
        <v>0.7829139121876965</v>
      </c>
      <c r="FG43">
        <f t="shared" si="103"/>
        <v>14</v>
      </c>
      <c r="FH43">
        <f>LOOKUP(FG43,'Population Data'!$B$2:$B$43,'Population Data'!$D$2:$D$43)</f>
        <v>3.9</v>
      </c>
      <c r="FJ43">
        <f ca="1" t="shared" si="41"/>
        <v>0.38443347153837704</v>
      </c>
      <c r="FK43">
        <f t="shared" si="104"/>
        <v>26</v>
      </c>
      <c r="FL43">
        <f>LOOKUP(FK43,'Population Data'!$B$2:$B$43,'Population Data'!$D$2:$D$43)</f>
        <v>3.15</v>
      </c>
      <c r="FN43">
        <f ca="1" t="shared" si="42"/>
        <v>0.16855654688682287</v>
      </c>
      <c r="FO43">
        <f t="shared" si="105"/>
        <v>32</v>
      </c>
      <c r="FP43">
        <f>LOOKUP(FO43,'Population Data'!$B$2:$B$43,'Population Data'!$D$2:$D$43)</f>
        <v>2.73</v>
      </c>
      <c r="FR43">
        <f ca="1" t="shared" si="43"/>
        <v>0.4305064749604227</v>
      </c>
      <c r="FS43">
        <f t="shared" si="106"/>
        <v>25</v>
      </c>
      <c r="FT43">
        <f>LOOKUP(FS43,'Population Data'!$B$2:$B$43,'Population Data'!$D$2:$D$43)</f>
        <v>2.73</v>
      </c>
      <c r="FV43">
        <f ca="1" t="shared" si="44"/>
        <v>0.6061084948263359</v>
      </c>
      <c r="FW43">
        <f t="shared" si="107"/>
        <v>20</v>
      </c>
      <c r="FX43">
        <f>LOOKUP(FW43,'Population Data'!$B$2:$B$43,'Population Data'!$D$2:$D$43)</f>
        <v>3.99</v>
      </c>
      <c r="FZ43">
        <f ca="1" t="shared" si="45"/>
        <v>0.568918799750522</v>
      </c>
      <c r="GA43">
        <f t="shared" si="108"/>
        <v>15</v>
      </c>
      <c r="GB43">
        <f>LOOKUP(GA43,'Population Data'!$B$2:$B$43,'Population Data'!$D$2:$D$43)</f>
        <v>4.35</v>
      </c>
      <c r="GD43">
        <f ca="1" t="shared" si="46"/>
        <v>0.2371153179360871</v>
      </c>
      <c r="GE43">
        <f t="shared" si="109"/>
        <v>37</v>
      </c>
      <c r="GF43">
        <f>LOOKUP(GE43,'Population Data'!$B$2:$B$43,'Population Data'!$D$2:$D$43)</f>
        <v>2.54</v>
      </c>
      <c r="GH43">
        <f ca="1" t="shared" si="47"/>
        <v>0.8156114864541313</v>
      </c>
      <c r="GI43">
        <f t="shared" si="110"/>
        <v>13</v>
      </c>
      <c r="GJ43">
        <f>LOOKUP(GI43,'Population Data'!$B$2:$B$43,'Population Data'!$D$2:$D$43)</f>
        <v>3.95</v>
      </c>
      <c r="GL43">
        <f ca="1" t="shared" si="48"/>
        <v>0.25438992695618057</v>
      </c>
      <c r="GM43">
        <f t="shared" si="111"/>
        <v>31</v>
      </c>
      <c r="GN43">
        <f>LOOKUP(GM43,'Population Data'!$B$2:$B$43,'Population Data'!$D$2:$D$43)</f>
        <v>2.54</v>
      </c>
      <c r="GP43">
        <f ca="1" t="shared" si="49"/>
        <v>0.8886017466828178</v>
      </c>
      <c r="GQ43">
        <f t="shared" si="112"/>
        <v>7</v>
      </c>
      <c r="GR43">
        <f>LOOKUP(GQ43,'Population Data'!$B$2:$B$43,'Population Data'!$D$2:$D$43)</f>
        <v>5.22</v>
      </c>
      <c r="GT43">
        <f ca="1" t="shared" si="50"/>
        <v>0.4382268908428886</v>
      </c>
      <c r="GU43">
        <f t="shared" si="113"/>
        <v>23</v>
      </c>
      <c r="GV43">
        <f>LOOKUP(GU43,'Population Data'!$B$2:$B$43,'Population Data'!$D$2:$D$43)</f>
        <v>2.66</v>
      </c>
      <c r="GX43">
        <f ca="1" t="shared" si="51"/>
        <v>0.9123277274377801</v>
      </c>
      <c r="GY43">
        <f t="shared" si="114"/>
        <v>5</v>
      </c>
      <c r="GZ43">
        <f>LOOKUP(GY43,'Population Data'!$B$2:$B$43,'Population Data'!$D$2:$D$43)</f>
        <v>13.2</v>
      </c>
      <c r="HB43">
        <f ca="1" t="shared" si="52"/>
        <v>0.21407112534560668</v>
      </c>
      <c r="HC43">
        <f t="shared" si="115"/>
        <v>36</v>
      </c>
      <c r="HD43">
        <f>LOOKUP(HC43,'Population Data'!$B$2:$B$43,'Population Data'!$D$2:$D$43)</f>
        <v>2.38</v>
      </c>
      <c r="HF43">
        <f ca="1" t="shared" si="53"/>
        <v>0.936479916923733</v>
      </c>
      <c r="HG43">
        <f t="shared" si="116"/>
        <v>2</v>
      </c>
      <c r="HH43">
        <f>LOOKUP(HG43,'Population Data'!$B$2:$B$43,'Population Data'!$D$2:$D$43)</f>
        <v>10.31</v>
      </c>
      <c r="HJ43">
        <f ca="1" t="shared" si="54"/>
        <v>0.6493040379824976</v>
      </c>
      <c r="HK43">
        <f t="shared" si="117"/>
        <v>15</v>
      </c>
      <c r="HL43">
        <f>LOOKUP(HK43,'Population Data'!$B$2:$B$43,'Population Data'!$D$2:$D$43)</f>
        <v>4.35</v>
      </c>
      <c r="HN43">
        <f ca="1" t="shared" si="55"/>
        <v>0.4510827303285053</v>
      </c>
      <c r="HO43">
        <f t="shared" si="118"/>
        <v>27</v>
      </c>
      <c r="HP43">
        <f>LOOKUP(HO43,'Population Data'!$B$2:$B$43,'Population Data'!$D$2:$D$43)</f>
        <v>2.42</v>
      </c>
      <c r="HR43">
        <f ca="1" t="shared" si="56"/>
        <v>0.24489447051184787</v>
      </c>
      <c r="HS43">
        <f t="shared" si="119"/>
        <v>35</v>
      </c>
      <c r="HT43">
        <f>LOOKUP(HS43,'Population Data'!$B$2:$B$43,'Population Data'!$D$2:$D$43)</f>
        <v>2.31</v>
      </c>
      <c r="HV43">
        <f ca="1" t="shared" si="57"/>
        <v>0.33875884592186833</v>
      </c>
      <c r="HW43">
        <f t="shared" si="120"/>
        <v>26</v>
      </c>
      <c r="HX43">
        <f>LOOKUP(HW43,'Population Data'!$B$2:$B$43,'Population Data'!$D$2:$D$43)</f>
        <v>3.15</v>
      </c>
      <c r="HZ43">
        <f ca="1" t="shared" si="58"/>
        <v>0.08924564864097417</v>
      </c>
      <c r="IA43">
        <f t="shared" si="121"/>
        <v>38</v>
      </c>
      <c r="IB43">
        <f>LOOKUP(IA43,'Population Data'!$B$2:$B$43,'Population Data'!$D$2:$D$43)</f>
        <v>2.32</v>
      </c>
      <c r="ID43">
        <f ca="1" t="shared" si="59"/>
        <v>0.5177113058596641</v>
      </c>
      <c r="IE43">
        <f t="shared" si="122"/>
        <v>21</v>
      </c>
      <c r="IF43">
        <f>LOOKUP(IE43,'Population Data'!$B$2:$B$43,'Population Data'!$D$2:$D$43)</f>
        <v>4.41</v>
      </c>
      <c r="IH43">
        <f ca="1" t="shared" si="60"/>
        <v>0.44993484212200796</v>
      </c>
      <c r="II43">
        <f t="shared" si="123"/>
        <v>20</v>
      </c>
      <c r="IJ43">
        <f>LOOKUP(II43,'Population Data'!$B$2:$B$43,'Population Data'!$D$2:$D$43)</f>
        <v>3.99</v>
      </c>
      <c r="IL43">
        <f ca="1" t="shared" si="61"/>
        <v>0.0511863173810726</v>
      </c>
      <c r="IM43">
        <f t="shared" si="124"/>
        <v>39</v>
      </c>
      <c r="IN43">
        <f>LOOKUP(IM43,'Population Data'!$B$2:$B$43,'Population Data'!$D$2:$D$43)</f>
        <v>2.46</v>
      </c>
      <c r="IP43">
        <f ca="1" t="shared" si="62"/>
        <v>0.027868011893622646</v>
      </c>
      <c r="IQ43">
        <f t="shared" si="125"/>
        <v>42</v>
      </c>
      <c r="IR43">
        <f>LOOKUP(IQ43,'Population Data'!$B$2:$B$43,'Population Data'!$D$2:$D$43)</f>
        <v>2.25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"/>
  <sheetViews>
    <sheetView zoomScalePageLayoutView="0" workbookViewId="0" topLeftCell="A1">
      <selection activeCell="A33" sqref="A33"/>
    </sheetView>
  </sheetViews>
  <sheetFormatPr defaultColWidth="9.00390625" defaultRowHeight="15.75"/>
  <cols>
    <col min="2" max="2" width="9.00390625" style="3" customWidth="1"/>
  </cols>
  <sheetData>
    <row r="1" spans="1:27" ht="15.75">
      <c r="A1" t="s">
        <v>12</v>
      </c>
      <c r="B1" s="3" t="s">
        <v>13</v>
      </c>
      <c r="Y1" t="s">
        <v>3</v>
      </c>
      <c r="Z1" t="s">
        <v>10</v>
      </c>
      <c r="AA1" t="s">
        <v>22</v>
      </c>
    </row>
    <row r="2" spans="1:26" ht="15.75">
      <c r="A2">
        <v>1</v>
      </c>
      <c r="B2" s="3">
        <f>SUMIF('Random Rank'!$A$2:$A$43,CONCATENATE("&lt;=",'Random Sample'!$C$1),'Random Rank'!D$2:D$43)/'Random Sample'!$C$1</f>
        <v>3.3349999999999995</v>
      </c>
      <c r="Y2">
        <v>1</v>
      </c>
      <c r="Z2">
        <f>COUNTIF(B$2:B$43,CONCATENATE("&lt;=",Y2))</f>
        <v>0</v>
      </c>
    </row>
    <row r="3" spans="1:26" ht="15.75">
      <c r="A3">
        <v>2</v>
      </c>
      <c r="B3" s="3">
        <f>SUMIF('Random Rank'!$A$2:$A$43,CONCATENATE("&lt;=",'Random Sample'!$C$1),'Random Rank'!H$2:H$43)/'Random Sample'!$C$1</f>
        <v>3.2974999999999994</v>
      </c>
      <c r="Y3">
        <v>1.2</v>
      </c>
      <c r="Z3">
        <f>COUNTIF(B$2:B$43,CONCATENATE("&lt;=",Y3))-SUM(Z2:Z$2)</f>
        <v>0</v>
      </c>
    </row>
    <row r="4" spans="1:26" ht="15.75">
      <c r="A4">
        <v>3</v>
      </c>
      <c r="B4" s="3">
        <f>SUMIF('Random Rank'!$A$2:$A$43,CONCATENATE("&lt;=",'Random Sample'!$C$1),'Random Rank'!L$2:L$43)/'Random Sample'!$C$1</f>
        <v>6.60125</v>
      </c>
      <c r="Y4">
        <v>1.4</v>
      </c>
      <c r="Z4">
        <f>COUNTIF(B$2:B$43,CONCATENATE("&lt;=",Y4))-SUM(Z$2:Z3)</f>
        <v>0</v>
      </c>
    </row>
    <row r="5" spans="1:26" ht="15.75">
      <c r="A5">
        <v>4</v>
      </c>
      <c r="B5" s="3">
        <f>SUMIF('Random Rank'!$A$2:$A$43,CONCATENATE("&lt;=",'Random Sample'!$C$1),'Random Rank'!P$2:P$43)/'Random Sample'!$C$1</f>
        <v>4.80375</v>
      </c>
      <c r="Y5">
        <v>1.6</v>
      </c>
      <c r="Z5">
        <f>COUNTIF(B$2:B$43,CONCATENATE("&lt;=",Y5))-SUM(Z$2:Z4)</f>
        <v>0</v>
      </c>
    </row>
    <row r="6" spans="1:26" ht="15.75">
      <c r="A6">
        <v>5</v>
      </c>
      <c r="B6" s="3">
        <f>SUMIF('Random Rank'!$A$2:$A$43,CONCATENATE("&lt;=",'Random Sample'!$C$1),'Random Rank'!T$2:T$43)/'Random Sample'!$C$1</f>
        <v>4.961250000000001</v>
      </c>
      <c r="Y6">
        <v>1.8</v>
      </c>
      <c r="Z6">
        <f>COUNTIF(B$2:B$43,CONCATENATE("&lt;=",Y6))-SUM(Z$2:Z5)</f>
        <v>0</v>
      </c>
    </row>
    <row r="7" spans="1:26" ht="15.75">
      <c r="A7">
        <v>6</v>
      </c>
      <c r="B7" s="3">
        <f>SUMIF('Random Rank'!$A$2:$A$43,CONCATENATE("&lt;=",'Random Sample'!$C$1),'Random Rank'!X$2:X$43)/'Random Sample'!$C$1</f>
        <v>5.0962499999999995</v>
      </c>
      <c r="Y7">
        <v>2</v>
      </c>
      <c r="Z7">
        <f>COUNTIF(B$2:B$43,CONCATENATE("&lt;=",Y7))-SUM(Z$2:Z6)</f>
        <v>0</v>
      </c>
    </row>
    <row r="8" spans="1:26" ht="15.75">
      <c r="A8">
        <v>7</v>
      </c>
      <c r="B8" s="3">
        <f>SUMIF('Random Rank'!$A$2:$A$43,CONCATENATE("&lt;=",'Random Sample'!$C$1),'Random Rank'!AB$2:AB$43)/'Random Sample'!$C$1</f>
        <v>5.715000000000001</v>
      </c>
      <c r="Y8">
        <v>2.2</v>
      </c>
      <c r="Z8">
        <f>COUNTIF(B$2:B$43,CONCATENATE("&lt;=",Y8))-SUM(Z$2:Z7)</f>
        <v>0</v>
      </c>
    </row>
    <row r="9" spans="1:26" ht="15.75">
      <c r="A9">
        <v>8</v>
      </c>
      <c r="B9" s="3">
        <f>SUMIF('Random Rank'!$A$2:$A$43,CONCATENATE("&lt;=",'Random Sample'!$C$1),'Random Rank'!AF$2:AF$43)/'Random Sample'!$C$1</f>
        <v>5.3925</v>
      </c>
      <c r="Y9">
        <v>2.4</v>
      </c>
      <c r="Z9">
        <f>COUNTIF(B$2:B$43,CONCATENATE("&lt;=",Y9))-SUM(Z$2:Z8)</f>
        <v>0</v>
      </c>
    </row>
    <row r="10" spans="1:26" ht="15.75">
      <c r="A10">
        <v>9</v>
      </c>
      <c r="B10" s="3">
        <f>SUMIF('Random Rank'!$A$2:$A$43,CONCATENATE("&lt;=",'Random Sample'!$C$1),'Random Rank'!AJ$2:AJ$43)/'Random Sample'!$C$1</f>
        <v>6.37</v>
      </c>
      <c r="Y10">
        <v>2.6</v>
      </c>
      <c r="Z10">
        <f>COUNTIF(B$2:B$43,CONCATENATE("&lt;=",Y10))-SUM(Z$2:Z9)</f>
        <v>0</v>
      </c>
    </row>
    <row r="11" spans="1:26" ht="15.75">
      <c r="A11">
        <v>10</v>
      </c>
      <c r="B11" s="3">
        <f>SUMIF('Random Rank'!$A$2:$A$43,CONCATENATE("&lt;=",'Random Sample'!$C$1),'Random Rank'!AN$2:AN$43)/'Random Sample'!$C$1</f>
        <v>4.3</v>
      </c>
      <c r="Y11">
        <v>2.8</v>
      </c>
      <c r="Z11">
        <f>COUNTIF(B$2:B$43,CONCATENATE("&lt;=",Y11))-SUM(Z$2:Z10)</f>
        <v>0</v>
      </c>
    </row>
    <row r="12" spans="1:26" ht="15.75">
      <c r="A12">
        <v>11</v>
      </c>
      <c r="B12" s="3">
        <f>SUMIF('Random Rank'!$A$2:$A$43,CONCATENATE("&lt;=",'Random Sample'!$C$1),'Random Rank'!AR$2:AR$43)/'Random Sample'!$C$1</f>
        <v>4.9975000000000005</v>
      </c>
      <c r="Y12">
        <v>3</v>
      </c>
      <c r="Z12">
        <f>COUNTIF(B$2:B$43,CONCATENATE("&lt;=",Y12))-SUM(Z$2:Z11)</f>
        <v>2</v>
      </c>
    </row>
    <row r="13" spans="1:26" ht="15.75">
      <c r="A13">
        <v>12</v>
      </c>
      <c r="B13" s="3">
        <f>SUMIF('Random Rank'!$A$2:$A$43,CONCATENATE("&lt;=",'Random Sample'!$C$1),'Random Rank'!AV$2:AV$43)/'Random Sample'!$C$1</f>
        <v>3.92</v>
      </c>
      <c r="Y13">
        <v>3.2</v>
      </c>
      <c r="Z13">
        <f>COUNTIF(B$2:B$43,CONCATENATE("&lt;=",Y13))-SUM(Z$2:Z12)</f>
        <v>9</v>
      </c>
    </row>
    <row r="14" spans="1:26" ht="15.75">
      <c r="A14">
        <v>13</v>
      </c>
      <c r="B14" s="3">
        <f>SUMIF('Random Rank'!$A$2:$A$43,CONCATENATE("&lt;=",'Random Sample'!$C$1),'Random Rank'!AZ$2:AZ$43)/'Random Sample'!$C$1</f>
        <v>3.1625</v>
      </c>
      <c r="Y14">
        <v>3.4</v>
      </c>
      <c r="Z14">
        <f>COUNTIF(B$2:B$43,CONCATENATE("&lt;=",Y14))-SUM(Z$2:Z13)</f>
        <v>3</v>
      </c>
    </row>
    <row r="15" spans="1:26" ht="15.75">
      <c r="A15">
        <v>14</v>
      </c>
      <c r="B15" s="3">
        <f>SUMIF('Random Rank'!$A$2:$A$43,CONCATENATE("&lt;=",'Random Sample'!$C$1),'Random Rank'!BD$2:BD$43)/'Random Sample'!$C$1</f>
        <v>4.467499999999999</v>
      </c>
      <c r="Y15">
        <v>3.6</v>
      </c>
      <c r="Z15">
        <f>COUNTIF(B$2:B$43,CONCATENATE("&lt;=",Y15))-SUM(Z$2:Z14)</f>
        <v>0</v>
      </c>
    </row>
    <row r="16" spans="1:26" ht="15.75">
      <c r="A16">
        <v>15</v>
      </c>
      <c r="B16" s="3">
        <f>SUMIF('Random Rank'!$A$2:$A$43,CONCATENATE("&lt;=",'Random Sample'!$C$1),'Random Rank'!BH$2:BH$43)/'Random Sample'!$C$1</f>
        <v>2.8725</v>
      </c>
      <c r="Y16">
        <v>3.8</v>
      </c>
      <c r="Z16">
        <f>COUNTIF(B$2:B$43,CONCATENATE("&lt;=",Y16))-SUM(Z$2:Z15)</f>
        <v>0</v>
      </c>
    </row>
    <row r="17" spans="1:26" ht="15.75">
      <c r="A17">
        <v>16</v>
      </c>
      <c r="B17" s="3">
        <f>SUMIF('Random Rank'!$A$2:$A$43,CONCATENATE("&lt;=",'Random Sample'!$C$1),'Random Rank'!BL$2:BL$43)/'Random Sample'!$C$1</f>
        <v>3.0774999999999997</v>
      </c>
      <c r="Y17">
        <v>4</v>
      </c>
      <c r="Z17">
        <f>COUNTIF(B$2:B$43,CONCATENATE("&lt;=",Y17))-SUM(Z$2:Z16)</f>
        <v>4</v>
      </c>
    </row>
    <row r="18" spans="1:27" ht="15.75">
      <c r="A18">
        <v>17</v>
      </c>
      <c r="B18" s="3">
        <f>SUMIF('Random Rank'!$A$2:$A$43,CONCATENATE("&lt;=",'Random Sample'!$C$1),'Random Rank'!BP$2:BP$43)/'Random Sample'!$C$1</f>
        <v>4.494999999999999</v>
      </c>
      <c r="Y18">
        <v>4.2</v>
      </c>
      <c r="Z18">
        <f>COUNTIF(B$2:B$43,CONCATENATE("&lt;=",Y18))-SUM(Z$2:Z17)</f>
        <v>3</v>
      </c>
      <c r="AA18">
        <f>MAX(Z2:Z67)+2</f>
        <v>11</v>
      </c>
    </row>
    <row r="19" spans="1:26" ht="15.75">
      <c r="A19">
        <v>18</v>
      </c>
      <c r="B19" s="3">
        <f>SUMIF('Random Rank'!$A$2:$A$43,CONCATENATE("&lt;=",'Random Sample'!$C$1),'Random Rank'!BT$2:BT$43)/'Random Sample'!$C$1</f>
        <v>3.3362499999999997</v>
      </c>
      <c r="Y19">
        <v>4.4</v>
      </c>
      <c r="Z19">
        <f>COUNTIF(B$2:B$43,CONCATENATE("&lt;=",Y19))-SUM(Z$2:Z18)</f>
        <v>4</v>
      </c>
    </row>
    <row r="20" spans="1:26" ht="15.75">
      <c r="A20">
        <v>19</v>
      </c>
      <c r="B20" s="3">
        <f>SUMIF('Random Rank'!$A$2:$A$43,CONCATENATE("&lt;=",'Random Sample'!$C$1),'Random Rank'!BX$2:BX$43)/'Random Sample'!$C$1</f>
        <v>3.15125</v>
      </c>
      <c r="Y20">
        <v>4.6</v>
      </c>
      <c r="Z20">
        <f>COUNTIF(B$2:B$43,CONCATENATE("&lt;=",Y20))-SUM(Z$2:Z19)</f>
        <v>4</v>
      </c>
    </row>
    <row r="21" spans="1:26" ht="15.75">
      <c r="A21">
        <v>20</v>
      </c>
      <c r="B21" s="3">
        <f>SUMIF('Random Rank'!$A$2:$A$43,CONCATENATE("&lt;=",'Random Sample'!$C$1),'Random Rank'!CB$2:CB$43)/'Random Sample'!$C$1</f>
        <v>3.8424999999999994</v>
      </c>
      <c r="Y21">
        <v>4.8</v>
      </c>
      <c r="Z21">
        <f>COUNTIF(B$2:B$43,CONCATENATE("&lt;=",Y21))-SUM(Z$2:Z20)</f>
        <v>1</v>
      </c>
    </row>
    <row r="22" spans="1:26" ht="15.75">
      <c r="A22">
        <v>21</v>
      </c>
      <c r="B22" s="3">
        <f>SUMIF('Random Rank'!$A$2:$A$43,CONCATENATE("&lt;=",'Random Sample'!$C$1),'Random Rank'!CF$2:CF$43)/'Random Sample'!$C$1</f>
        <v>3.9337500000000003</v>
      </c>
      <c r="Y22">
        <v>5</v>
      </c>
      <c r="Z22">
        <f>COUNTIF(B$2:B$43,CONCATENATE("&lt;=",Y22))-SUM(Z$2:Z21)</f>
        <v>5</v>
      </c>
    </row>
    <row r="23" spans="1:26" ht="15.75">
      <c r="A23">
        <v>22</v>
      </c>
      <c r="B23" s="3">
        <f>SUMIF('Random Rank'!$A$2:$A$43,CONCATENATE("&lt;=",'Random Sample'!$C$1),'Random Rank'!CJ$2:CJ$43)/'Random Sample'!$C$1</f>
        <v>3.1012500000000003</v>
      </c>
      <c r="Y23">
        <v>5.2</v>
      </c>
      <c r="Z23">
        <f>COUNTIF(B$2:B$43,CONCATENATE("&lt;=",Y23))-SUM(Z$2:Z22)</f>
        <v>1</v>
      </c>
    </row>
    <row r="24" spans="1:26" ht="15.75">
      <c r="A24">
        <v>23</v>
      </c>
      <c r="B24" s="3">
        <f>SUMIF('Random Rank'!$A$2:$A$43,CONCATENATE("&lt;=",'Random Sample'!$C$1),'Random Rank'!CN$2:CN$43)/'Random Sample'!$C$1</f>
        <v>3.0549999999999997</v>
      </c>
      <c r="Y24">
        <v>5.4</v>
      </c>
      <c r="Z24">
        <f>COUNTIF(B$2:B$43,CONCATENATE("&lt;=",Y24))-SUM(Z$2:Z23)</f>
        <v>1</v>
      </c>
    </row>
    <row r="25" spans="1:26" ht="15.75">
      <c r="A25">
        <v>24</v>
      </c>
      <c r="B25" s="3">
        <f>SUMIF('Random Rank'!$A$2:$A$43,CONCATENATE("&lt;=",'Random Sample'!$C$1),'Random Rank'!CR$2:CR$43)/'Random Sample'!$C$1</f>
        <v>4.825</v>
      </c>
      <c r="Y25">
        <v>5.6</v>
      </c>
      <c r="Z25">
        <f>COUNTIF(B$2:B$43,CONCATENATE("&lt;=",Y25))-SUM(Z$2:Z24)</f>
        <v>1</v>
      </c>
    </row>
    <row r="26" spans="1:26" ht="15.75">
      <c r="A26">
        <v>25</v>
      </c>
      <c r="B26" s="3">
        <f>SUMIF('Random Rank'!$A$2:$A$43,CONCATENATE("&lt;=",'Random Sample'!$C$1),'Random Rank'!CV$2:CV$43)/'Random Sample'!$C$1</f>
        <v>4.279999999999999</v>
      </c>
      <c r="Y26">
        <v>5.8</v>
      </c>
      <c r="Z26">
        <f>COUNTIF(B$2:B$43,CONCATENATE("&lt;=",Y26))-SUM(Z$2:Z25)</f>
        <v>1</v>
      </c>
    </row>
    <row r="27" spans="1:26" ht="15.75">
      <c r="A27">
        <v>26</v>
      </c>
      <c r="B27" s="3">
        <f>SUMIF('Random Rank'!$A$2:$A$43,CONCATENATE("&lt;=",'Random Sample'!$C$1),'Random Rank'!CZ$2:CZ$43)/'Random Sample'!$C$1</f>
        <v>3.1362499999999995</v>
      </c>
      <c r="Y27">
        <v>6</v>
      </c>
      <c r="Z27">
        <f>COUNTIF(B$2:B$43,CONCATENATE("&lt;=",Y27))-SUM(Z$2:Z26)</f>
        <v>0</v>
      </c>
    </row>
    <row r="28" spans="1:26" ht="15.75">
      <c r="A28">
        <v>27</v>
      </c>
      <c r="B28" s="3">
        <f>SUMIF('Random Rank'!$A$2:$A$43,CONCATENATE("&lt;=",'Random Sample'!$C$1),'Random Rank'!DD$2:DD$43)/'Random Sample'!$C$1</f>
        <v>4.325</v>
      </c>
      <c r="Y28">
        <v>6.2</v>
      </c>
      <c r="Z28">
        <f>COUNTIF(B$2:B$43,CONCATENATE("&lt;=",Y28))-SUM(Z$2:Z27)</f>
        <v>0</v>
      </c>
    </row>
    <row r="29" spans="1:26" ht="15.75">
      <c r="A29">
        <v>28</v>
      </c>
      <c r="B29" s="3">
        <f>SUMIF('Random Rank'!$A$2:$A$43,CONCATENATE("&lt;=",'Random Sample'!$C$1),'Random Rank'!DH$2:DH$43)/'Random Sample'!$C$1</f>
        <v>4.1187499999999995</v>
      </c>
      <c r="Y29">
        <v>6.4</v>
      </c>
      <c r="Z29">
        <f>COUNTIF(B$2:B$43,CONCATENATE("&lt;=",Y29))-SUM(Z$2:Z28)</f>
        <v>1</v>
      </c>
    </row>
    <row r="30" spans="1:26" ht="15.75">
      <c r="A30">
        <v>29</v>
      </c>
      <c r="B30" s="3">
        <f>SUMIF('Random Rank'!$A$2:$A$43,CONCATENATE("&lt;=",'Random Sample'!$C$1),'Random Rank'!DL$2:DL$43)/'Random Sample'!$C$1</f>
        <v>4.425</v>
      </c>
      <c r="Y30">
        <v>6.6</v>
      </c>
      <c r="Z30">
        <f>COUNTIF(B$2:B$43,CONCATENATE("&lt;=",Y30))-SUM(Z$2:Z29)</f>
        <v>0</v>
      </c>
    </row>
    <row r="31" spans="1:26" ht="15.75">
      <c r="A31">
        <v>30</v>
      </c>
      <c r="B31" s="3">
        <f>SUMIF('Random Rank'!$A$2:$A$43,CONCATENATE("&lt;=",'Random Sample'!$C$1),'Random Rank'!DP$2:DP$43)/'Random Sample'!$C$1</f>
        <v>4.0325</v>
      </c>
      <c r="Y31">
        <v>6.8</v>
      </c>
      <c r="Z31">
        <f>COUNTIF(B$2:B$43,CONCATENATE("&lt;=",Y31))-SUM(Z$2:Z30)</f>
        <v>1</v>
      </c>
    </row>
    <row r="32" spans="1:26" ht="15.75">
      <c r="A32">
        <v>31</v>
      </c>
      <c r="B32" s="3">
        <f>SUMIF('Random Rank'!$A$2:$A$43,CONCATENATE("&lt;=",'Random Sample'!$C$1),'Random Rank'!DT$2:DT$43)/'Random Sample'!$C$1</f>
        <v>4.93125</v>
      </c>
      <c r="Y32">
        <v>7</v>
      </c>
      <c r="Z32">
        <f>COUNTIF(B$2:B$43,CONCATENATE("&lt;=",Y32))-SUM(Z$2:Z31)</f>
        <v>0</v>
      </c>
    </row>
    <row r="33" spans="1:26" ht="15.75">
      <c r="A33">
        <v>32</v>
      </c>
      <c r="B33" s="3">
        <f>SUMIF('Random Rank'!$A$2:$A$43,CONCATENATE("&lt;=",'Random Sample'!$C$1),'Random Rank'!DX$2:DX$43)/'Random Sample'!$C$1</f>
        <v>7.06625</v>
      </c>
      <c r="Y33">
        <v>7.2</v>
      </c>
      <c r="Z33">
        <f>COUNTIF(B$2:B$43,CONCATENATE("&lt;=",Y33))-SUM(Z$2:Z32)</f>
        <v>1</v>
      </c>
    </row>
    <row r="34" spans="1:26" ht="15.75">
      <c r="A34">
        <v>33</v>
      </c>
      <c r="B34" s="3">
        <f>SUMIF('Random Rank'!$A$2:$A$43,CONCATENATE("&lt;=",'Random Sample'!$C$1),'Random Rank'!EB$2:EB$43)/'Random Sample'!$C$1</f>
        <v>3.16375</v>
      </c>
      <c r="Y34">
        <v>7.4</v>
      </c>
      <c r="Z34">
        <f>COUNTIF(B$2:B$43,CONCATENATE("&lt;=",Y34))-SUM(Z$2:Z33)</f>
        <v>0</v>
      </c>
    </row>
    <row r="35" spans="1:26" ht="15.75">
      <c r="A35">
        <v>34</v>
      </c>
      <c r="B35" s="3">
        <f>SUMIF('Random Rank'!$A$2:$A$43,CONCATENATE("&lt;=",'Random Sample'!$C$1),'Random Rank'!EF$2:EF$43)/'Random Sample'!$C$1</f>
        <v>4.108750000000001</v>
      </c>
      <c r="Y35">
        <v>7.6</v>
      </c>
      <c r="Z35">
        <f>COUNTIF(B$2:B$43,CONCATENATE("&lt;=",Y35))-SUM(Z$2:Z34)</f>
        <v>0</v>
      </c>
    </row>
    <row r="36" spans="1:26" ht="15.75">
      <c r="A36">
        <v>35</v>
      </c>
      <c r="B36" s="3">
        <f>SUMIF('Random Rank'!$A$2:$A$43,CONCATENATE("&lt;=",'Random Sample'!$C$1),'Random Rank'!EJ$2:EJ$43)/'Random Sample'!$C$1</f>
        <v>3.18375</v>
      </c>
      <c r="Y36">
        <v>7.8</v>
      </c>
      <c r="Z36">
        <f>COUNTIF(B$2:B$43,CONCATENATE("&lt;=",Y36))-SUM(Z$2:Z35)</f>
        <v>0</v>
      </c>
    </row>
    <row r="37" spans="1:26" ht="15.75">
      <c r="A37">
        <v>36</v>
      </c>
      <c r="B37" s="3">
        <f>SUMIF('Random Rank'!$A$2:$A$43,CONCATENATE("&lt;=",'Random Sample'!$C$1),'Random Rank'!EN$2:EN$43)/'Random Sample'!$C$1</f>
        <v>3.9012499999999997</v>
      </c>
      <c r="Y37">
        <v>8</v>
      </c>
      <c r="Z37">
        <f>COUNTIF(B$2:B$43,CONCATENATE("&lt;=",Y37))-SUM(Z$2:Z36)</f>
        <v>0</v>
      </c>
    </row>
    <row r="38" spans="1:26" ht="15.75">
      <c r="A38">
        <v>37</v>
      </c>
      <c r="B38" s="3">
        <f>SUMIF('Random Rank'!$A$2:$A$43,CONCATENATE("&lt;=",'Random Sample'!$C$1),'Random Rank'!ER$2:ER$43)/'Random Sample'!$C$1</f>
        <v>5.4775</v>
      </c>
      <c r="Y38">
        <v>8.2</v>
      </c>
      <c r="Z38">
        <f>COUNTIF(B$2:B$43,CONCATENATE("&lt;=",Y38))-SUM(Z$2:Z37)</f>
        <v>0</v>
      </c>
    </row>
    <row r="39" spans="1:26" ht="15.75">
      <c r="A39">
        <v>38</v>
      </c>
      <c r="B39" s="3">
        <f>SUMIF('Random Rank'!$A$2:$A$43,CONCATENATE("&lt;=",'Random Sample'!$C$1),'Random Rank'!EV$2:EV$43)/'Random Sample'!$C$1</f>
        <v>4.297499999999999</v>
      </c>
      <c r="Y39">
        <v>8.4</v>
      </c>
      <c r="Z39">
        <f>COUNTIF(B$2:B$43,CONCATENATE("&lt;=",Y39))-SUM(Z$2:Z38)</f>
        <v>0</v>
      </c>
    </row>
    <row r="40" spans="1:26" ht="15.75">
      <c r="A40">
        <v>39</v>
      </c>
      <c r="B40" s="3">
        <f>SUMIF('Random Rank'!$A$2:$A$43,CONCATENATE("&lt;=",'Random Sample'!$C$1),'Random Rank'!EZ$2:EZ$43)/'Random Sample'!$C$1</f>
        <v>4.44375</v>
      </c>
      <c r="Y40">
        <v>8.6</v>
      </c>
      <c r="Z40">
        <f>COUNTIF(B$2:B$43,CONCATENATE("&lt;=",Y40))-SUM(Z$2:Z39)</f>
        <v>0</v>
      </c>
    </row>
    <row r="41" spans="1:26" ht="15.75">
      <c r="A41">
        <v>40</v>
      </c>
      <c r="B41" s="3">
        <f>SUMIF('Random Rank'!$A$2:$A$43,CONCATENATE("&lt;=",'Random Sample'!$C$1),'Random Rank'!FD$2:FD$43)/'Random Sample'!$C$1</f>
        <v>2.995</v>
      </c>
      <c r="Y41">
        <v>8.8</v>
      </c>
      <c r="Z41">
        <f>COUNTIF(B$2:B$43,CONCATENATE("&lt;=",Y41))-SUM(Z$2:Z40)</f>
        <v>0</v>
      </c>
    </row>
    <row r="42" spans="1:26" ht="15.75">
      <c r="A42">
        <v>41</v>
      </c>
      <c r="B42" s="3">
        <f>SUMIF('Random Rank'!$A$2:$A$43,CONCATENATE("&lt;=",'Random Sample'!$C$1),'Random Rank'!FH$2:FH$43)/'Random Sample'!$C$1</f>
        <v>4.74375</v>
      </c>
      <c r="Y42">
        <v>9</v>
      </c>
      <c r="Z42">
        <f>COUNTIF(B$2:B$43,CONCATENATE("&lt;=",Y42))-SUM(Z$2:Z41)</f>
        <v>0</v>
      </c>
    </row>
    <row r="43" spans="1:26" ht="15.75">
      <c r="A43">
        <v>42</v>
      </c>
      <c r="B43" s="3">
        <f>SUMIF('Random Rank'!$A$2:$A$43,CONCATENATE("&lt;=",'Random Sample'!$C$1),'Random Rank'!FL$2:FL$43)/'Random Sample'!$C$1</f>
        <v>3.0912499999999996</v>
      </c>
      <c r="Y43">
        <v>9.2</v>
      </c>
      <c r="Z43">
        <f>COUNTIF(B$2:B$43,CONCATENATE("&lt;=",Y43))-SUM(Z$2:Z42)</f>
        <v>0</v>
      </c>
    </row>
    <row r="44" spans="1:26" ht="15.75">
      <c r="A44">
        <v>43</v>
      </c>
      <c r="B44" s="3">
        <f>SUMIF('Random Rank'!$A$2:$A$43,CONCATENATE("&lt;=",'Random Sample'!$C$1),'Random Rank'!FP$2:FP$43)/'Random Sample'!$C$1</f>
        <v>3.79</v>
      </c>
      <c r="Y44">
        <v>9.4</v>
      </c>
      <c r="Z44">
        <f>COUNTIF(B$2:B$43,CONCATENATE("&lt;=",Y44))-SUM(Z$2:Z43)</f>
        <v>0</v>
      </c>
    </row>
    <row r="45" spans="1:26" ht="15.75">
      <c r="A45">
        <v>44</v>
      </c>
      <c r="B45" s="3">
        <f>SUMIF('Random Rank'!$A$2:$A$43,CONCATENATE("&lt;=",'Random Sample'!$C$1),'Random Rank'!FT$2:FT$43)/'Random Sample'!$C$1</f>
        <v>5.348749999999999</v>
      </c>
      <c r="Y45">
        <v>9.6</v>
      </c>
      <c r="Z45">
        <f>COUNTIF(B$2:B$43,CONCATENATE("&lt;=",Y45))-SUM(Z$2:Z44)</f>
        <v>0</v>
      </c>
    </row>
    <row r="46" spans="1:26" ht="15.75">
      <c r="A46">
        <v>45</v>
      </c>
      <c r="B46" s="3">
        <f>SUMIF('Random Rank'!$A$2:$A$43,CONCATENATE("&lt;=",'Random Sample'!$C$1),'Random Rank'!FX$2:FX$43)/'Random Sample'!$C$1</f>
        <v>4.24125</v>
      </c>
      <c r="Y46">
        <v>9.8</v>
      </c>
      <c r="Z46">
        <f>COUNTIF(B$2:B$43,CONCATENATE("&lt;=",Y46))-SUM(Z$2:Z45)</f>
        <v>0</v>
      </c>
    </row>
    <row r="47" spans="1:26" ht="15.75">
      <c r="A47">
        <v>46</v>
      </c>
      <c r="B47" s="3">
        <f>SUMIF('Random Rank'!$A$2:$A$43,CONCATENATE("&lt;=",'Random Sample'!$C$1),'Random Rank'!GB$2:GB$43)/'Random Sample'!$C$1</f>
        <v>2.5425</v>
      </c>
      <c r="Y47">
        <v>10</v>
      </c>
      <c r="Z47">
        <f>COUNTIF(B$2:B$43,CONCATENATE("&lt;=",Y47))-SUM(Z$2:Z46)</f>
        <v>0</v>
      </c>
    </row>
    <row r="48" spans="1:26" ht="15.75">
      <c r="A48">
        <v>47</v>
      </c>
      <c r="B48" s="3">
        <f>SUMIF('Random Rank'!$A$2:$A$43,CONCATENATE("&lt;=",'Random Sample'!$C$1),'Random Rank'!GF$2:GF$43)/'Random Sample'!$C$1</f>
        <v>4.43875</v>
      </c>
      <c r="Y48">
        <v>10.2</v>
      </c>
      <c r="Z48">
        <f>COUNTIF(B$2:B$43,CONCATENATE("&lt;=",Y48))-SUM(Z$2:Z47)</f>
        <v>0</v>
      </c>
    </row>
    <row r="49" spans="1:26" ht="15.75">
      <c r="A49">
        <v>48</v>
      </c>
      <c r="B49" s="3">
        <f>SUMIF('Random Rank'!$A$2:$A$43,CONCATENATE("&lt;=",'Random Sample'!$C$1),'Random Rank'!GJ$2:GJ$43)/'Random Sample'!$C$1</f>
        <v>4.871249999999999</v>
      </c>
      <c r="Y49">
        <v>10.4</v>
      </c>
      <c r="Z49">
        <f>COUNTIF(B$2:B$43,CONCATENATE("&lt;=",Y49))-SUM(Z$2:Z48)</f>
        <v>0</v>
      </c>
    </row>
    <row r="50" spans="1:26" ht="15.75">
      <c r="A50">
        <v>49</v>
      </c>
      <c r="B50" s="3">
        <f>SUMIF('Random Rank'!$A$2:$A$43,CONCATENATE("&lt;=",'Random Sample'!$C$1),'Random Rank'!GN$2:GN$43)/'Random Sample'!$C$1</f>
        <v>5.199999999999999</v>
      </c>
      <c r="Y50">
        <v>10.6</v>
      </c>
      <c r="Z50">
        <f>COUNTIF(B$2:B$43,CONCATENATE("&lt;=",Y50))-SUM(Z$2:Z49)</f>
        <v>0</v>
      </c>
    </row>
    <row r="51" spans="1:26" ht="15.75">
      <c r="A51">
        <v>50</v>
      </c>
      <c r="B51" s="3">
        <f>SUMIF('Random Rank'!$A$2:$A$43,CONCATENATE("&lt;=",'Random Sample'!$C$1),'Random Rank'!GR$2:GR$43)/'Random Sample'!$C$1</f>
        <v>5.682499999999999</v>
      </c>
      <c r="Y51">
        <v>10.8</v>
      </c>
      <c r="Z51">
        <f>COUNTIF(B$2:B$43,CONCATENATE("&lt;=",Y51))-SUM(Z$2:Z50)</f>
        <v>0</v>
      </c>
    </row>
    <row r="52" spans="2:26" ht="15.75">
      <c r="B52" s="3">
        <f>SUMIF('Random Rank'!$A$2:$A$43,CONCATENATE("&lt;=",'Random Sample'!$C$1),'Random Rank'!CV$2:CV$43)/'Random Sample'!$C$1</f>
        <v>4.279999999999999</v>
      </c>
      <c r="Y52">
        <v>11</v>
      </c>
      <c r="Z52">
        <f>COUNTIF(B$2:B$43,CONCATENATE("&lt;=",Y52))-SUM(Z$2:Z51)</f>
        <v>0</v>
      </c>
    </row>
    <row r="53" spans="2:26" ht="15.75">
      <c r="B53" s="3">
        <f>SUMIF('Random Rank'!$A$2:$A$43,CONCATENATE("&lt;=",'Random Sample'!$C$1),'Random Rank'!CZ$2:CZ$43)/'Random Sample'!$C$1</f>
        <v>3.1362499999999995</v>
      </c>
      <c r="Y53">
        <v>11.2</v>
      </c>
      <c r="Z53">
        <f>COUNTIF(B$2:B$43,CONCATENATE("&lt;=",Y53))-SUM(Z$2:Z52)</f>
        <v>0</v>
      </c>
    </row>
    <row r="54" spans="2:26" ht="15.75">
      <c r="B54" s="3">
        <f>SUMIF('Random Rank'!$A$2:$A$43,CONCATENATE("&lt;=",'Random Sample'!$C$1),'Random Rank'!DD$2:DD$43)/'Random Sample'!$C$1</f>
        <v>4.325</v>
      </c>
      <c r="Y54">
        <v>11.4</v>
      </c>
      <c r="Z54">
        <f>COUNTIF(B$2:B$43,CONCATENATE("&lt;=",Y54))-SUM(Z$2:Z53)</f>
        <v>0</v>
      </c>
    </row>
    <row r="55" spans="25:26" ht="15.75">
      <c r="Y55">
        <v>11.6</v>
      </c>
      <c r="Z55">
        <f>COUNTIF(B$2:B$43,CONCATENATE("&lt;=",Y55))-SUM(Z$2:Z54)</f>
        <v>0</v>
      </c>
    </row>
    <row r="56" spans="25:26" ht="15.75">
      <c r="Y56">
        <v>11.8</v>
      </c>
      <c r="Z56">
        <f>COUNTIF(B$2:B$43,CONCATENATE("&lt;=",Y56))-SUM(Z$2:Z55)</f>
        <v>0</v>
      </c>
    </row>
    <row r="57" spans="25:26" ht="15.75">
      <c r="Y57">
        <v>12</v>
      </c>
      <c r="Z57">
        <f>COUNTIF(B$2:B$43,CONCATENATE("&lt;=",Y57))-SUM(Z$2:Z56)</f>
        <v>0</v>
      </c>
    </row>
    <row r="58" spans="25:26" ht="15.75">
      <c r="Y58">
        <v>12.2</v>
      </c>
      <c r="Z58">
        <f>COUNTIF(B$2:B$43,CONCATENATE("&lt;=",Y58))-SUM(Z$2:Z57)</f>
        <v>0</v>
      </c>
    </row>
    <row r="59" spans="25:26" ht="15.75">
      <c r="Y59">
        <v>12.4</v>
      </c>
      <c r="Z59">
        <f>COUNTIF(B$2:B$43,CONCATENATE("&lt;=",Y59))-SUM(Z$2:Z58)</f>
        <v>0</v>
      </c>
    </row>
    <row r="60" spans="25:26" ht="15.75">
      <c r="Y60">
        <v>12.6</v>
      </c>
      <c r="Z60">
        <f>COUNTIF(B$2:B$43,CONCATENATE("&lt;=",Y60))-SUM(Z$2:Z59)</f>
        <v>0</v>
      </c>
    </row>
    <row r="61" spans="25:26" ht="15.75">
      <c r="Y61">
        <v>12.8</v>
      </c>
      <c r="Z61">
        <f>COUNTIF(B$2:B$43,CONCATENATE("&lt;=",Y61))-SUM(Z$2:Z60)</f>
        <v>0</v>
      </c>
    </row>
    <row r="62" spans="25:26" ht="15.75">
      <c r="Y62">
        <v>13</v>
      </c>
      <c r="Z62">
        <f>COUNTIF(B$2:B$43,CONCATENATE("&lt;=",Y62))-SUM(Z$2:Z61)</f>
        <v>0</v>
      </c>
    </row>
    <row r="63" spans="25:26" ht="15.75">
      <c r="Y63">
        <v>13.2</v>
      </c>
      <c r="Z63">
        <f>COUNTIF(B$2:B$43,CONCATENATE("&lt;=",Y63))-SUM(Z$2:Z62)</f>
        <v>0</v>
      </c>
    </row>
    <row r="64" spans="25:26" ht="15.75">
      <c r="Y64">
        <v>13.4</v>
      </c>
      <c r="Z64">
        <f>COUNTIF(B$2:B$43,CONCATENATE("&lt;=",Y64))-SUM(Z$2:Z63)</f>
        <v>0</v>
      </c>
    </row>
    <row r="65" spans="25:26" ht="15.75">
      <c r="Y65">
        <v>13.6</v>
      </c>
      <c r="Z65">
        <f>COUNTIF(B$2:B$43,CONCATENATE("&lt;=",Y65))-SUM(Z$2:Z64)</f>
        <v>0</v>
      </c>
    </row>
    <row r="66" spans="25:26" ht="15.75">
      <c r="Y66">
        <v>13.8</v>
      </c>
      <c r="Z66">
        <f>COUNTIF(B$2:B$43,CONCATENATE("&lt;=",Y66))-SUM(Z$2:Z65)</f>
        <v>0</v>
      </c>
    </row>
    <row r="67" spans="25:26" ht="15.75">
      <c r="Y67">
        <v>14</v>
      </c>
      <c r="Z67">
        <f>COUNTIF(B$2:B$43,CONCATENATE("&lt;=",Y67))-SUM(Z$2:Z66)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ySplit="1" topLeftCell="A4" activePane="bottomLeft" state="frozen"/>
      <selection pane="topLeft" activeCell="A1" sqref="A1"/>
      <selection pane="bottomLeft" activeCell="H3" sqref="H3"/>
    </sheetView>
  </sheetViews>
  <sheetFormatPr defaultColWidth="9.00390625" defaultRowHeight="15.75"/>
  <cols>
    <col min="7" max="8" width="11.625" style="0" customWidth="1"/>
  </cols>
  <sheetData>
    <row r="1" spans="1:9" ht="15.75">
      <c r="A1" t="str">
        <f>'Random Rank'!EJ1</f>
        <v>Wt</v>
      </c>
      <c r="B1" t="s">
        <v>8</v>
      </c>
      <c r="C1" t="s">
        <v>19</v>
      </c>
      <c r="D1" t="s">
        <v>27</v>
      </c>
      <c r="E1" t="s">
        <v>28</v>
      </c>
      <c r="F1" t="s">
        <v>18</v>
      </c>
      <c r="G1" t="s">
        <v>29</v>
      </c>
      <c r="H1" t="s">
        <v>26</v>
      </c>
      <c r="I1" t="s">
        <v>25</v>
      </c>
    </row>
    <row r="2" spans="1:9" ht="15.75">
      <c r="A2">
        <f>'Random Rank'!D2</f>
        <v>2.25</v>
      </c>
      <c r="B2">
        <v>1</v>
      </c>
      <c r="D2">
        <f>AVERAGE(A2:A$2)</f>
        <v>2.25</v>
      </c>
      <c r="E2">
        <f>'Random Sample'!H$3</f>
        <v>4.248095238095236</v>
      </c>
      <c r="G2" t="e">
        <f>SQRT(VAR(A2:A$2))</f>
        <v>#DIV/0!</v>
      </c>
      <c r="H2">
        <f>SQRT('Random Sample'!H$4)</f>
        <v>2.9920937390580975</v>
      </c>
      <c r="I2" t="e">
        <f>G2/SQRT(COUNT(D2:D$2))</f>
        <v>#DIV/0!</v>
      </c>
    </row>
    <row r="3" spans="1:9" ht="15.75">
      <c r="A3">
        <f>'Random Rank'!D3</f>
        <v>3.73</v>
      </c>
      <c r="B3">
        <v>2</v>
      </c>
      <c r="C3">
        <f>D3-I3*TINV(0.05,COUNT(D$2:D3)-1)</f>
        <v>-6.412591504769274</v>
      </c>
      <c r="D3">
        <f>AVERAGE(A$2:A3)</f>
        <v>2.99</v>
      </c>
      <c r="E3">
        <f>'Random Sample'!H$3</f>
        <v>4.248095238095236</v>
      </c>
      <c r="F3">
        <f>D3+I3*TINV(0.05,COUNT(D$2:D3)-1)</f>
        <v>12.392591504769275</v>
      </c>
      <c r="G3">
        <f>SQRT(VAR(A$2:A3))</f>
        <v>1.0465180361560895</v>
      </c>
      <c r="H3">
        <f>SQRT('Random Sample'!H$4)</f>
        <v>2.9920937390580975</v>
      </c>
      <c r="I3">
        <f>G3/SQRT(COUNT(D$2:D3))</f>
        <v>0.7399999999999993</v>
      </c>
    </row>
    <row r="4" spans="1:9" ht="15.75">
      <c r="A4">
        <f>'Random Rank'!D4</f>
        <v>2.54</v>
      </c>
      <c r="B4">
        <v>3</v>
      </c>
      <c r="C4">
        <f>D4-I4*TINV(0.05,COUNT(D$2:D4)-1)</f>
        <v>0.8917327444251106</v>
      </c>
      <c r="D4">
        <f>AVERAGE(A$2:A4)</f>
        <v>2.84</v>
      </c>
      <c r="E4">
        <f>'Random Sample'!H$3</f>
        <v>4.248095238095236</v>
      </c>
      <c r="F4">
        <f>D4+I4*TINV(0.05,COUNT(D$2:D4)-1)</f>
        <v>4.788267255574889</v>
      </c>
      <c r="G4">
        <f>SQRT(VAR(A$2:A4))</f>
        <v>0.784283112147649</v>
      </c>
      <c r="H4">
        <f>SQRT('Random Sample'!H$4)</f>
        <v>2.9920937390580975</v>
      </c>
      <c r="I4">
        <f>G4/SQRT(COUNT(D$2:D4))</f>
        <v>0.45280606591932265</v>
      </c>
    </row>
    <row r="5" spans="1:9" ht="15.75">
      <c r="A5">
        <f>'Random Rank'!D5</f>
        <v>4.36</v>
      </c>
      <c r="B5">
        <v>4</v>
      </c>
      <c r="C5">
        <f>D5-I5*TINV(0.05,COUNT(D$2:D5)-1)</f>
        <v>1.638619833498299</v>
      </c>
      <c r="D5">
        <f>AVERAGE(A$2:A5)</f>
        <v>3.2199999999999998</v>
      </c>
      <c r="E5">
        <f>'Random Sample'!H$3</f>
        <v>4.248095238095236</v>
      </c>
      <c r="F5">
        <f>D5+I5*TINV(0.05,COUNT(D$2:D5)-1)</f>
        <v>4.8013801665017</v>
      </c>
      <c r="G5">
        <f>SQRT(VAR(A$2:A5))</f>
        <v>0.9938142012804352</v>
      </c>
      <c r="H5">
        <f>SQRT('Random Sample'!H$4)</f>
        <v>2.9920937390580975</v>
      </c>
      <c r="I5">
        <f>G5/SQRT(COUNT(D$2:D5))</f>
        <v>0.4969071006402176</v>
      </c>
    </row>
    <row r="6" spans="1:9" ht="15.75">
      <c r="A6">
        <f>'Random Rank'!D6</f>
        <v>3.95</v>
      </c>
      <c r="B6">
        <v>5</v>
      </c>
      <c r="C6">
        <f>D6-I6*TINV(0.05,COUNT(D$2:D6)-1)</f>
        <v>2.2230417137766505</v>
      </c>
      <c r="D6">
        <f>AVERAGE(A$2:A6)</f>
        <v>3.3659999999999997</v>
      </c>
      <c r="E6">
        <f>'Random Sample'!H$3</f>
        <v>4.248095238095236</v>
      </c>
      <c r="F6">
        <f>D6+I6*TINV(0.05,COUNT(D$2:D6)-1)</f>
        <v>4.508958286223349</v>
      </c>
      <c r="G6">
        <f>SQRT(VAR(A$2:A6))</f>
        <v>0.9205052960195302</v>
      </c>
      <c r="H6">
        <f>SQRT('Random Sample'!H$4)</f>
        <v>2.9920937390580975</v>
      </c>
      <c r="I6">
        <f>G6/SQRT(COUNT(D$2:D6))</f>
        <v>0.4116624831096472</v>
      </c>
    </row>
    <row r="7" spans="1:9" ht="15.75">
      <c r="A7">
        <f>'Random Rank'!D7</f>
        <v>3.9</v>
      </c>
      <c r="B7">
        <v>6</v>
      </c>
      <c r="C7">
        <f>D7-I7*TINV(0.05,COUNT(D$2:D7)-1)</f>
        <v>2.561197445981989</v>
      </c>
      <c r="D7">
        <f>AVERAGE(A$2:A7)</f>
        <v>3.4549999999999996</v>
      </c>
      <c r="E7">
        <f>'Random Sample'!H$3</f>
        <v>4.248095238095236</v>
      </c>
      <c r="F7">
        <f>D7+I7*TINV(0.05,COUNT(D$2:D7)-1)</f>
        <v>4.34880255401801</v>
      </c>
      <c r="G7">
        <f>SQRT(VAR(A$2:A7))</f>
        <v>0.8516983033915263</v>
      </c>
      <c r="H7">
        <f>SQRT('Random Sample'!H$4)</f>
        <v>2.9920937390580975</v>
      </c>
      <c r="I7">
        <f>G7/SQRT(COUNT(D$2:D7))</f>
        <v>0.34770437635056317</v>
      </c>
    </row>
    <row r="8" spans="1:9" ht="15.75">
      <c r="A8">
        <f>'Random Rank'!D8</f>
        <v>3.22</v>
      </c>
      <c r="B8">
        <v>7</v>
      </c>
      <c r="C8">
        <f>D8-I8*TINV(0.05,COUNT(D$2:D8)-1)</f>
        <v>2.6976926289145418</v>
      </c>
      <c r="D8">
        <f>AVERAGE(A$2:A8)</f>
        <v>3.421428571428571</v>
      </c>
      <c r="E8">
        <f>'Random Sample'!H$3</f>
        <v>4.248095238095236</v>
      </c>
      <c r="F8">
        <f>D8+I8*TINV(0.05,COUNT(D$2:D8)-1)</f>
        <v>4.1451645139426</v>
      </c>
      <c r="G8">
        <f>SQRT(VAR(A$2:A8))</f>
        <v>0.7825477316949794</v>
      </c>
      <c r="H8">
        <f>SQRT('Random Sample'!H$4)</f>
        <v>2.9920937390580975</v>
      </c>
      <c r="I8">
        <f>G8/SQRT(COUNT(D$2:D8))</f>
        <v>0.295775241014659</v>
      </c>
    </row>
    <row r="9" spans="1:9" ht="15.75">
      <c r="A9">
        <f>'Random Rank'!D9</f>
        <v>2.73</v>
      </c>
      <c r="B9">
        <v>8</v>
      </c>
      <c r="C9">
        <f>D9-I9*TINV(0.05,COUNT(D$2:D9)-1)</f>
        <v>2.6957543581367314</v>
      </c>
      <c r="D9">
        <f>AVERAGE(A$2:A9)</f>
        <v>3.3349999999999995</v>
      </c>
      <c r="E9">
        <f>'Random Sample'!H$3</f>
        <v>4.248095238095236</v>
      </c>
      <c r="F9">
        <f>D9+I9*TINV(0.05,COUNT(D$2:D9)-1)</f>
        <v>3.9742456418632677</v>
      </c>
      <c r="G9">
        <f>SQRT(VAR(A$2:A9))</f>
        <v>0.7646287614634618</v>
      </c>
      <c r="H9">
        <f>SQRT('Random Sample'!H$4)</f>
        <v>2.9920937390580975</v>
      </c>
      <c r="I9">
        <f>G9/SQRT(COUNT(D$2:D9))</f>
        <v>0.27033709116054244</v>
      </c>
    </row>
    <row r="10" spans="1:9" ht="15.75">
      <c r="A10">
        <f>'Random Rank'!D10</f>
        <v>2.32</v>
      </c>
      <c r="B10">
        <v>9</v>
      </c>
      <c r="C10">
        <f>D10-I10*TINV(0.05,COUNT(D$2:D10)-1)</f>
        <v>2.6140292324718275</v>
      </c>
      <c r="D10">
        <f>AVERAGE(A$2:A10)</f>
        <v>3.222222222222222</v>
      </c>
      <c r="E10">
        <f>'Random Sample'!H$3</f>
        <v>4.248095238095236</v>
      </c>
      <c r="F10">
        <f>D10+I10*TINV(0.05,COUNT(D$2:D10)-1)</f>
        <v>3.8304152119726163</v>
      </c>
      <c r="G10">
        <f>SQRT(VAR(A$2:A10))</f>
        <v>0.7912297039699973</v>
      </c>
      <c r="H10">
        <f>SQRT('Random Sample'!H$4)</f>
        <v>2.9920937390580975</v>
      </c>
      <c r="I10">
        <f>G10/SQRT(COUNT(D$2:D10))</f>
        <v>0.26374323465666577</v>
      </c>
    </row>
    <row r="11" spans="1:9" ht="15.75">
      <c r="A11">
        <f>'Random Rank'!D11</f>
        <v>1.93</v>
      </c>
      <c r="B11">
        <v>10</v>
      </c>
      <c r="C11">
        <f>D11-I11*TINV(0.05,COUNT(D$2:D11)-1)</f>
        <v>2.4845395270788146</v>
      </c>
      <c r="D11">
        <f>AVERAGE(A$2:A11)</f>
        <v>3.0929999999999995</v>
      </c>
      <c r="E11">
        <f>'Random Sample'!H$3</f>
        <v>4.248095238095236</v>
      </c>
      <c r="F11">
        <f>D11+I11*TINV(0.05,COUNT(D$2:D11)-1)</f>
        <v>3.7014604729211844</v>
      </c>
      <c r="G11">
        <f>SQRT(VAR(A$2:A11))</f>
        <v>0.8505690905374952</v>
      </c>
      <c r="H11">
        <f>SQRT('Random Sample'!H$4)</f>
        <v>2.9920937390580975</v>
      </c>
      <c r="I11">
        <f>G11/SQRT(COUNT(D$2:D11))</f>
        <v>0.26897356334364564</v>
      </c>
    </row>
    <row r="12" spans="1:9" ht="15.75">
      <c r="A12">
        <f>'Random Rank'!D12</f>
        <v>2.6</v>
      </c>
      <c r="B12">
        <v>11</v>
      </c>
      <c r="C12">
        <f>D12-I12*TINV(0.05,COUNT(D$2:D12)-1)</f>
        <v>2.4969640088942584</v>
      </c>
      <c r="D12">
        <f>AVERAGE(A$2:A12)</f>
        <v>3.0481818181818174</v>
      </c>
      <c r="E12">
        <f>'Random Sample'!H$3</f>
        <v>4.248095238095236</v>
      </c>
      <c r="F12">
        <f>D12+I12*TINV(0.05,COUNT(D$2:D12)-1)</f>
        <v>3.5993996274693765</v>
      </c>
      <c r="G12">
        <f>SQRT(VAR(A$2:A12))</f>
        <v>0.8204976317067402</v>
      </c>
      <c r="H12">
        <f>SQRT('Random Sample'!H$4)</f>
        <v>2.9920937390580975</v>
      </c>
      <c r="I12">
        <f>G12/SQRT(COUNT(D$2:D12))</f>
        <v>0.24738934415876992</v>
      </c>
    </row>
    <row r="13" spans="1:9" ht="15.75">
      <c r="A13">
        <f>'Random Rank'!D13</f>
        <v>3.99</v>
      </c>
      <c r="B13">
        <v>12</v>
      </c>
      <c r="C13">
        <f>D13-I13*TINV(0.05,COUNT(D$2:D13)-1)</f>
        <v>2.600446551339465</v>
      </c>
      <c r="D13">
        <f>AVERAGE(A$2:A13)</f>
        <v>3.1266666666666665</v>
      </c>
      <c r="E13">
        <f>'Random Sample'!H$3</f>
        <v>4.248095238095236</v>
      </c>
      <c r="F13">
        <f>D13+I13*TINV(0.05,COUNT(D$2:D13)-1)</f>
        <v>3.652886781993868</v>
      </c>
      <c r="G13">
        <f>SQRT(VAR(A$2:A13))</f>
        <v>0.8282109232154199</v>
      </c>
      <c r="H13">
        <f>SQRT('Random Sample'!H$4)</f>
        <v>2.9920937390580975</v>
      </c>
      <c r="I13">
        <f>G13/SQRT(COUNT(D$2:D13))</f>
        <v>0.2390838997321056</v>
      </c>
    </row>
    <row r="14" spans="1:9" ht="15.75">
      <c r="A14">
        <f>'Random Rank'!D14</f>
        <v>3.97</v>
      </c>
      <c r="B14">
        <v>13</v>
      </c>
      <c r="C14">
        <f>D14-I14*TINV(0.05,COUNT(D$2:D14)-1)</f>
        <v>2.6919511524915354</v>
      </c>
      <c r="D14">
        <f>AVERAGE(A$2:A14)</f>
        <v>3.191538461538461</v>
      </c>
      <c r="E14">
        <f>'Random Sample'!H$3</f>
        <v>4.248095238095236</v>
      </c>
      <c r="F14">
        <f>D14+I14*TINV(0.05,COUNT(D$2:D14)-1)</f>
        <v>3.691125770585387</v>
      </c>
      <c r="G14">
        <f>SQRT(VAR(A$2:A14))</f>
        <v>0.8267289575373382</v>
      </c>
      <c r="H14">
        <f>SQRT('Random Sample'!H$4)</f>
        <v>2.9920937390580975</v>
      </c>
      <c r="I14">
        <f>G14/SQRT(COUNT(D$2:D14))</f>
        <v>0.22929335748552032</v>
      </c>
    </row>
    <row r="15" spans="1:9" ht="15.75">
      <c r="A15">
        <f>'Random Rank'!D15</f>
        <v>2.54</v>
      </c>
      <c r="B15">
        <v>14</v>
      </c>
      <c r="C15">
        <f>D15-I15*TINV(0.05,COUNT(D$2:D15)-1)</f>
        <v>2.675496197377876</v>
      </c>
      <c r="D15">
        <f>AVERAGE(A$2:A15)</f>
        <v>3.1449999999999996</v>
      </c>
      <c r="E15">
        <f>'Random Sample'!H$3</f>
        <v>4.248095238095236</v>
      </c>
      <c r="F15">
        <f>D15+I15*TINV(0.05,COUNT(D$2:D15)-1)</f>
        <v>3.614503802622123</v>
      </c>
      <c r="G15">
        <f>SQRT(VAR(A$2:A15))</f>
        <v>0.8131586088069956</v>
      </c>
      <c r="H15">
        <f>SQRT('Random Sample'!H$4)</f>
        <v>2.9920937390580975</v>
      </c>
      <c r="I15">
        <f>G15/SQRT(COUNT(D$2:D15))</f>
        <v>0.21732577966153693</v>
      </c>
    </row>
    <row r="16" spans="1:9" ht="15.75">
      <c r="A16">
        <f>'Random Rank'!D16</f>
        <v>5.22</v>
      </c>
      <c r="B16">
        <v>15</v>
      </c>
      <c r="C16">
        <f>D16-I16*TINV(0.05,COUNT(D$2:D16)-1)</f>
        <v>2.757667134101508</v>
      </c>
      <c r="D16">
        <f>AVERAGE(A$2:A16)</f>
        <v>3.2833333333333328</v>
      </c>
      <c r="E16">
        <f>'Random Sample'!H$3</f>
        <v>4.248095238095236</v>
      </c>
      <c r="F16">
        <f>D16+I16*TINV(0.05,COUNT(D$2:D16)-1)</f>
        <v>3.8089995325651573</v>
      </c>
      <c r="G16">
        <f>SQRT(VAR(A$2:A16))</f>
        <v>0.9492302646029059</v>
      </c>
      <c r="H16">
        <f>SQRT('Random Sample'!H$4)</f>
        <v>2.9920937390580975</v>
      </c>
      <c r="I16">
        <f>G16/SQRT(COUNT(D$2:D16))</f>
        <v>0.24509020043487428</v>
      </c>
    </row>
    <row r="17" spans="1:9" ht="15.75">
      <c r="A17">
        <f>'Random Rank'!D17</f>
        <v>4.8</v>
      </c>
      <c r="B17">
        <v>16</v>
      </c>
      <c r="C17">
        <f>D17-I17*TINV(0.05,COUNT(D$2:D17)-1)</f>
        <v>2.8493449907342336</v>
      </c>
      <c r="D17">
        <f>AVERAGE(A$2:A17)</f>
        <v>3.3781249999999994</v>
      </c>
      <c r="E17">
        <f>'Random Sample'!H$3</f>
        <v>4.248095238095236</v>
      </c>
      <c r="F17">
        <f>D17+I17*TINV(0.05,COUNT(D$2:D17)-1)</f>
        <v>3.906905009265765</v>
      </c>
      <c r="G17">
        <f>SQRT(VAR(A$2:A17))</f>
        <v>0.9923387778374918</v>
      </c>
      <c r="H17">
        <f>SQRT('Random Sample'!H$4)</f>
        <v>2.9920937390580975</v>
      </c>
      <c r="I17">
        <f>G17/SQRT(COUNT(D$2:D17))</f>
        <v>0.24808469445937295</v>
      </c>
    </row>
    <row r="18" spans="1:9" ht="15.75">
      <c r="A18">
        <f>'Random Rank'!D18</f>
        <v>2.66</v>
      </c>
      <c r="B18">
        <v>17</v>
      </c>
      <c r="C18">
        <f>D18-I18*TINV(0.05,COUNT(D$2:D18)-1)</f>
        <v>2.833819361649101</v>
      </c>
      <c r="D18">
        <f>AVERAGE(A$2:A18)</f>
        <v>3.335882352941176</v>
      </c>
      <c r="E18">
        <f>'Random Sample'!H$3</f>
        <v>4.248095238095236</v>
      </c>
      <c r="F18">
        <f>D18+I18*TINV(0.05,COUNT(D$2:D18)-1)</f>
        <v>3.837945344233251</v>
      </c>
      <c r="G18">
        <f>SQRT(VAR(A$2:A18))</f>
        <v>0.9764864235073232</v>
      </c>
      <c r="H18">
        <f>SQRT('Random Sample'!H$4)</f>
        <v>2.9920937390580975</v>
      </c>
      <c r="I18">
        <f>G18/SQRT(COUNT(D$2:D18))</f>
        <v>0.23683274506484198</v>
      </c>
    </row>
    <row r="19" spans="1:9" ht="15.75">
      <c r="A19">
        <f>'Random Rank'!D19</f>
        <v>2.73</v>
      </c>
      <c r="B19">
        <v>18</v>
      </c>
      <c r="C19">
        <f>D19-I19*TINV(0.05,COUNT(D$2:D19)-1)</f>
        <v>2.8258028835112423</v>
      </c>
      <c r="D19">
        <f>AVERAGE(A$2:A19)</f>
        <v>3.3022222222222215</v>
      </c>
      <c r="E19">
        <f>'Random Sample'!H$3</f>
        <v>4.248095238095236</v>
      </c>
      <c r="F19">
        <f>D19+I19*TINV(0.05,COUNT(D$2:D19)-1)</f>
        <v>3.7786415609332007</v>
      </c>
      <c r="G19">
        <f>SQRT(VAR(A$2:A19))</f>
        <v>0.9580344802560519</v>
      </c>
      <c r="H19">
        <f>SQRT('Random Sample'!H$4)</f>
        <v>2.9920937390580975</v>
      </c>
      <c r="I19">
        <f>G19/SQRT(COUNT(D$2:D19))</f>
        <v>0.22581089253319464</v>
      </c>
    </row>
    <row r="20" spans="1:9" ht="15.75">
      <c r="A20">
        <f>'Random Rank'!D20</f>
        <v>4.03</v>
      </c>
      <c r="B20">
        <v>19</v>
      </c>
      <c r="C20">
        <f>D20-I20*TINV(0.05,COUNT(D$2:D20)-1)</f>
        <v>2.8846197682277905</v>
      </c>
      <c r="D20">
        <f>AVERAGE(A$2:A20)</f>
        <v>3.3405263157894733</v>
      </c>
      <c r="E20">
        <f>'Random Sample'!H$3</f>
        <v>4.248095238095236</v>
      </c>
      <c r="F20">
        <f>D20+I20*TINV(0.05,COUNT(D$2:D20)-1)</f>
        <v>3.796432863351156</v>
      </c>
      <c r="G20">
        <f>SQRT(VAR(A$2:A20))</f>
        <v>0.9458944836867434</v>
      </c>
      <c r="H20">
        <f>SQRT('Random Sample'!H$4)</f>
        <v>2.9920937390580975</v>
      </c>
      <c r="I20">
        <f>G20/SQRT(COUNT(D$2:D20))</f>
        <v>0.21700307713911035</v>
      </c>
    </row>
    <row r="21" spans="1:9" ht="15.75">
      <c r="A21">
        <f>'Random Rank'!D21</f>
        <v>2.42</v>
      </c>
      <c r="B21">
        <v>20</v>
      </c>
      <c r="C21">
        <f>D21-I21*TINV(0.05,COUNT(D$2:D21)-1)</f>
        <v>2.8529774628193287</v>
      </c>
      <c r="D21">
        <f>AVERAGE(A$2:A21)</f>
        <v>3.2944999999999993</v>
      </c>
      <c r="E21">
        <f>'Random Sample'!H$3</f>
        <v>4.248095238095236</v>
      </c>
      <c r="F21">
        <f>D21+I21*TINV(0.05,COUNT(D$2:D21)-1)</f>
        <v>3.73602253718067</v>
      </c>
      <c r="G21">
        <f>SQRT(VAR(A$2:A21))</f>
        <v>0.9433951842596064</v>
      </c>
      <c r="H21">
        <f>SQRT('Random Sample'!H$4)</f>
        <v>2.9920937390580975</v>
      </c>
      <c r="I21">
        <f>G21/SQRT(COUNT(D$2:D21))</f>
        <v>0.21094957616504195</v>
      </c>
    </row>
    <row r="22" spans="1:9" ht="15.75">
      <c r="A22">
        <f>'Random Rank'!D22</f>
        <v>13.2</v>
      </c>
      <c r="B22">
        <v>21</v>
      </c>
      <c r="C22">
        <f>D22-I22*TINV(0.05,COUNT(D$2:D22)-1)</f>
        <v>2.696936193374029</v>
      </c>
      <c r="D22">
        <f>AVERAGE(A$2:A22)</f>
        <v>3.766190476190476</v>
      </c>
      <c r="E22">
        <f>'Random Sample'!H$3</f>
        <v>4.248095238095236</v>
      </c>
      <c r="F22">
        <f>D22+I22*TINV(0.05,COUNT(D$2:D22)-1)</f>
        <v>4.835444759006923</v>
      </c>
      <c r="G22">
        <f>SQRT(VAR(A$2:A22))</f>
        <v>2.349005057871261</v>
      </c>
      <c r="H22">
        <f>SQRT('Random Sample'!H$4)</f>
        <v>2.9920937390580975</v>
      </c>
      <c r="I22">
        <f>G22/SQRT(COUNT(D$2:D22))</f>
        <v>0.5125949278823418</v>
      </c>
    </row>
    <row r="23" spans="1:9" ht="15.75">
      <c r="A23">
        <f>'Random Rank'!D23</f>
        <v>4.35</v>
      </c>
      <c r="B23">
        <v>22</v>
      </c>
      <c r="C23">
        <f>D23-I23*TINV(0.05,COUNT(D$2:D23)-1)</f>
        <v>2.774839516868612</v>
      </c>
      <c r="D23">
        <f>AVERAGE(A$2:A23)</f>
        <v>3.792727272727272</v>
      </c>
      <c r="E23">
        <f>'Random Sample'!H$3</f>
        <v>4.248095238095236</v>
      </c>
      <c r="F23">
        <f>D23+I23*TINV(0.05,COUNT(D$2:D23)-1)</f>
        <v>4.810615028585932</v>
      </c>
      <c r="G23">
        <f>SQRT(VAR(A$2:A23))</f>
        <v>2.295770815295735</v>
      </c>
      <c r="H23">
        <f>SQRT('Random Sample'!H$4)</f>
        <v>2.9920937390580975</v>
      </c>
      <c r="I23">
        <f>G23/SQRT(COUNT(D$2:D23))</f>
        <v>0.4894599824093545</v>
      </c>
    </row>
    <row r="24" spans="1:9" ht="15.75">
      <c r="A24">
        <f>'Random Rank'!D24</f>
        <v>3.24</v>
      </c>
      <c r="B24">
        <v>23</v>
      </c>
      <c r="C24">
        <f>D24-I24*TINV(0.05,COUNT(D$2:D24)-1)</f>
        <v>2.7974755729402085</v>
      </c>
      <c r="D24">
        <f>AVERAGE(A$2:A24)</f>
        <v>3.768695652173912</v>
      </c>
      <c r="E24">
        <f>'Random Sample'!H$3</f>
        <v>4.248095238095236</v>
      </c>
      <c r="F24">
        <f>D24+I24*TINV(0.05,COUNT(D$2:D24)-1)</f>
        <v>4.739915731407615</v>
      </c>
      <c r="G24">
        <f>SQRT(VAR(A$2:A24))</f>
        <v>2.245946458415952</v>
      </c>
      <c r="H24">
        <f>SQRT('Random Sample'!H$4)</f>
        <v>2.9920937390580975</v>
      </c>
      <c r="I24">
        <f>G24/SQRT(COUNT(D$2:D24))</f>
        <v>0.46831220978016447</v>
      </c>
    </row>
    <row r="25" spans="1:9" ht="15.75">
      <c r="A25">
        <f>'Random Rank'!D25</f>
        <v>3.15</v>
      </c>
      <c r="B25">
        <v>24</v>
      </c>
      <c r="C25">
        <f>D25-I25*TINV(0.05,COUNT(D$2:D25)-1)</f>
        <v>2.8138509553517883</v>
      </c>
      <c r="D25">
        <f>AVERAGE(A$2:A25)</f>
        <v>3.742916666666666</v>
      </c>
      <c r="E25">
        <f>'Random Sample'!H$3</f>
        <v>4.248095238095236</v>
      </c>
      <c r="F25">
        <f>D25+I25*TINV(0.05,COUNT(D$2:D25)-1)</f>
        <v>4.671982377981544</v>
      </c>
      <c r="G25">
        <f>SQRT(VAR(A$2:A25))</f>
        <v>2.2002064708778493</v>
      </c>
      <c r="H25">
        <f>SQRT('Random Sample'!H$4)</f>
        <v>2.9920937390580975</v>
      </c>
      <c r="I25">
        <f>G25/SQRT(COUNT(D$2:D25))</f>
        <v>0.44911526520170564</v>
      </c>
    </row>
    <row r="26" spans="1:9" ht="15.75">
      <c r="A26">
        <f>'Random Rank'!D26</f>
        <v>4.41</v>
      </c>
      <c r="B26">
        <v>25</v>
      </c>
      <c r="C26">
        <f>D26-I26*TINV(0.05,COUNT(D$2:D26)-1)</f>
        <v>2.8788175552329838</v>
      </c>
      <c r="D26">
        <f>AVERAGE(A$2:A26)</f>
        <v>3.769599999999999</v>
      </c>
      <c r="E26">
        <f>'Random Sample'!H$3</f>
        <v>4.248095238095236</v>
      </c>
      <c r="F26">
        <f>D26+I26*TINV(0.05,COUNT(D$2:D26)-1)</f>
        <v>4.660382444767015</v>
      </c>
      <c r="G26">
        <f>SQRT(VAR(A$2:A26))</f>
        <v>2.158009267820694</v>
      </c>
      <c r="H26">
        <f>SQRT('Random Sample'!H$4)</f>
        <v>2.9920937390580975</v>
      </c>
      <c r="I26">
        <f>G26/SQRT(COUNT(D$2:D26))</f>
        <v>0.43160185356413877</v>
      </c>
    </row>
    <row r="27" spans="1:9" ht="15.75">
      <c r="A27">
        <f>'Random Rank'!D27</f>
        <v>10.31</v>
      </c>
      <c r="B27">
        <v>26</v>
      </c>
      <c r="C27">
        <f>D27-I27*TINV(0.05,COUNT(D$2:D27)-1)</f>
        <v>3.022266491721142</v>
      </c>
      <c r="D27">
        <f>AVERAGE(A$2:A27)</f>
        <v>4.021153846153846</v>
      </c>
      <c r="E27">
        <f>'Random Sample'!H$3</f>
        <v>4.248095238095236</v>
      </c>
      <c r="F27">
        <f>D27+I27*TINV(0.05,COUNT(D$2:D27)-1)</f>
        <v>5.020041200586549</v>
      </c>
      <c r="G27">
        <f>SQRT(VAR(A$2:A27))</f>
        <v>2.473052085052926</v>
      </c>
      <c r="H27">
        <f>SQRT('Random Sample'!H$4)</f>
        <v>2.9920937390580975</v>
      </c>
      <c r="I27">
        <f>G27/SQRT(COUNT(D$2:D27))</f>
        <v>0.48500541691600746</v>
      </c>
    </row>
    <row r="28" spans="1:9" ht="15.75">
      <c r="A28">
        <f>'Random Rank'!D28</f>
        <v>2.1</v>
      </c>
      <c r="B28">
        <v>27</v>
      </c>
      <c r="C28">
        <f>D28-I28*TINV(0.05,COUNT(D$2:D28)-1)</f>
        <v>2.9796057759523675</v>
      </c>
      <c r="D28">
        <f>AVERAGE(A$2:A28)</f>
        <v>3.9499999999999993</v>
      </c>
      <c r="E28">
        <f>'Random Sample'!H$3</f>
        <v>4.248095238095236</v>
      </c>
      <c r="F28">
        <f>D28+I28*TINV(0.05,COUNT(D$2:D28)-1)</f>
        <v>4.920394224047631</v>
      </c>
      <c r="G28">
        <f>SQRT(VAR(A$2:A28))</f>
        <v>2.4530499069839276</v>
      </c>
      <c r="H28">
        <f>SQRT('Random Sample'!H$4)</f>
        <v>2.9920937390580975</v>
      </c>
      <c r="I28">
        <f>G28/SQRT(COUNT(D$2:D28))</f>
        <v>0.472089674710919</v>
      </c>
    </row>
    <row r="29" spans="1:9" ht="15.75">
      <c r="A29">
        <f>'Random Rank'!D29</f>
        <v>2.31</v>
      </c>
      <c r="B29">
        <v>28</v>
      </c>
      <c r="C29">
        <f>D29-I29*TINV(0.05,COUNT(D$2:D29)-1)</f>
        <v>2.9503111868202403</v>
      </c>
      <c r="D29">
        <f>AVERAGE(A$2:A29)</f>
        <v>3.8914285714285706</v>
      </c>
      <c r="E29">
        <f>'Random Sample'!H$3</f>
        <v>4.248095238095236</v>
      </c>
      <c r="F29">
        <f>D29+I29*TINV(0.05,COUNT(D$2:D29)-1)</f>
        <v>4.832545956036901</v>
      </c>
      <c r="G29">
        <f>SQRT(VAR(A$2:A29))</f>
        <v>2.427064549624162</v>
      </c>
      <c r="H29">
        <f>SQRT('Random Sample'!H$4)</f>
        <v>2.9920937390580975</v>
      </c>
      <c r="I29">
        <f>G29/SQRT(COUNT(D$2:D29))</f>
        <v>0.45867208672903687</v>
      </c>
    </row>
    <row r="30" spans="1:9" ht="15.75">
      <c r="A30">
        <f>'Random Rank'!D30</f>
        <v>2.46</v>
      </c>
      <c r="B30">
        <v>29</v>
      </c>
      <c r="C30">
        <f>D30-I30*TINV(0.05,COUNT(D$2:D30)-1)</f>
        <v>2.9298778625396076</v>
      </c>
      <c r="D30">
        <f>AVERAGE(A$2:A30)</f>
        <v>3.8420689655172406</v>
      </c>
      <c r="E30">
        <f>'Random Sample'!H$3</f>
        <v>4.248095238095236</v>
      </c>
      <c r="F30">
        <f>D30+I30*TINV(0.05,COUNT(D$2:D30)-1)</f>
        <v>4.754260068494874</v>
      </c>
      <c r="G30">
        <f>SQRT(VAR(A$2:A30))</f>
        <v>2.3981069607242085</v>
      </c>
      <c r="H30">
        <f>SQRT('Random Sample'!H$4)</f>
        <v>2.9920937390580975</v>
      </c>
      <c r="I30">
        <f>G30/SQRT(COUNT(D$2:D30))</f>
        <v>0.44531728305642393</v>
      </c>
    </row>
    <row r="31" spans="1:9" ht="15.75">
      <c r="A31">
        <f>'Random Rank'!D31</f>
        <v>7.64</v>
      </c>
      <c r="B31">
        <v>30</v>
      </c>
      <c r="C31">
        <f>D31-I31*TINV(0.05,COUNT(D$2:D31)-1)</f>
        <v>3.051468476653823</v>
      </c>
      <c r="D31">
        <f>AVERAGE(A$2:A31)</f>
        <v>3.9686666666666657</v>
      </c>
      <c r="E31">
        <f>'Random Sample'!H$3</f>
        <v>4.248095238095236</v>
      </c>
      <c r="F31">
        <f>D31+I31*TINV(0.05,COUNT(D$2:D31)-1)</f>
        <v>4.885864856679508</v>
      </c>
      <c r="G31">
        <f>SQRT(VAR(A$2:A31))</f>
        <v>2.4563018647093684</v>
      </c>
      <c r="H31">
        <f>SQRT('Random Sample'!H$4)</f>
        <v>2.9920937390580975</v>
      </c>
      <c r="I31">
        <f>G31/SQRT(COUNT(D$2:D31))</f>
        <v>0.44845731311444126</v>
      </c>
    </row>
    <row r="32" spans="1:9" ht="15.75">
      <c r="A32">
        <f>'Random Rank'!D32</f>
        <v>2.42</v>
      </c>
      <c r="B32">
        <v>31</v>
      </c>
      <c r="C32">
        <f>D32-I32*TINV(0.05,COUNT(D$2:D32)-1)</f>
        <v>3.0270184220537066</v>
      </c>
      <c r="D32">
        <f>AVERAGE(A$2:A32)</f>
        <v>3.918709677419354</v>
      </c>
      <c r="E32">
        <f>'Random Sample'!H$3</f>
        <v>4.248095238095236</v>
      </c>
      <c r="F32">
        <f>D32+I32*TINV(0.05,COUNT(D$2:D32)-1)</f>
        <v>4.810400932785002</v>
      </c>
      <c r="G32">
        <f>SQRT(VAR(A$2:A32))</f>
        <v>2.4309816150895163</v>
      </c>
      <c r="H32">
        <f>SQRT('Random Sample'!H$4)</f>
        <v>2.9920937390580975</v>
      </c>
      <c r="I32">
        <f>G32/SQRT(COUNT(D$2:D32))</f>
        <v>0.43661718719968967</v>
      </c>
    </row>
    <row r="33" spans="1:9" ht="15.75">
      <c r="A33">
        <f>'Random Rank'!D33</f>
        <v>13.2</v>
      </c>
      <c r="B33">
        <v>32</v>
      </c>
      <c r="C33">
        <f>D33-I33*TINV(0.05,COUNT(D$2:D33)-1)</f>
        <v>3.1631272458476647</v>
      </c>
      <c r="D33">
        <f>AVERAGE(A$2:A33)</f>
        <v>4.208749999999999</v>
      </c>
      <c r="E33">
        <f>'Random Sample'!H$3</f>
        <v>4.248095238095236</v>
      </c>
      <c r="F33">
        <f>D33+I33*TINV(0.05,COUNT(D$2:D33)-1)</f>
        <v>5.2543727541523335</v>
      </c>
      <c r="G33">
        <f>SQRT(VAR(A$2:A33))</f>
        <v>2.9001699060349853</v>
      </c>
      <c r="H33">
        <f>SQRT('Random Sample'!H$4)</f>
        <v>2.9920937390580975</v>
      </c>
      <c r="I33">
        <f>G33/SQRT(COUNT(D$2:D33))</f>
        <v>0.5126824517876226</v>
      </c>
    </row>
    <row r="34" spans="1:9" ht="15.75">
      <c r="A34">
        <f>'Random Rank'!D34</f>
        <v>11.6</v>
      </c>
      <c r="B34">
        <v>33</v>
      </c>
      <c r="C34">
        <f>D34-I34*TINV(0.05,COUNT(D$2:D34)-1)</f>
        <v>3.3224972848868686</v>
      </c>
      <c r="D34">
        <f>AVERAGE(A$2:A34)</f>
        <v>4.432727272727272</v>
      </c>
      <c r="E34">
        <f>'Random Sample'!H$3</f>
        <v>4.248095238095236</v>
      </c>
      <c r="F34">
        <f>D34+I34*TINV(0.05,COUNT(D$2:D34)-1)</f>
        <v>5.542957260567675</v>
      </c>
      <c r="G34">
        <f>SQRT(VAR(A$2:A34))</f>
        <v>3.1310723729331875</v>
      </c>
      <c r="H34">
        <f>SQRT('Random Sample'!H$4)</f>
        <v>2.9920937390580975</v>
      </c>
      <c r="I34">
        <f>G34/SQRT(COUNT(D$2:D34))</f>
        <v>0.5450497393078538</v>
      </c>
    </row>
    <row r="35" spans="1:9" ht="15.75">
      <c r="A35">
        <f>'Random Rank'!D35</f>
        <v>2.26</v>
      </c>
      <c r="B35">
        <v>34</v>
      </c>
      <c r="C35">
        <f>D35-I35*TINV(0.05,COUNT(D$2:D35)-1)</f>
        <v>3.2851931271118313</v>
      </c>
      <c r="D35">
        <f>AVERAGE(A$2:A35)</f>
        <v>4.368823529411763</v>
      </c>
      <c r="E35">
        <f>'Random Sample'!H$3</f>
        <v>4.248095238095236</v>
      </c>
      <c r="F35">
        <f>D35+I35*TINV(0.05,COUNT(D$2:D35)-1)</f>
        <v>5.452453931711695</v>
      </c>
      <c r="G35">
        <f>SQRT(VAR(A$2:A35))</f>
        <v>3.10570127220196</v>
      </c>
      <c r="H35">
        <f>SQRT('Random Sample'!H$4)</f>
        <v>2.9920937390580975</v>
      </c>
      <c r="I35">
        <f>G35/SQRT(COUNT(D$2:D35))</f>
        <v>0.5326233740579258</v>
      </c>
    </row>
    <row r="36" spans="1:9" ht="15.75">
      <c r="A36">
        <f>'Random Rank'!D36</f>
        <v>2.84</v>
      </c>
      <c r="B36">
        <v>35</v>
      </c>
      <c r="C36">
        <f>D36-I36*TINV(0.05,COUNT(D$2:D36)-1)</f>
        <v>3.2703610941045334</v>
      </c>
      <c r="D36">
        <f>AVERAGE(A$2:A36)</f>
        <v>4.325142857142856</v>
      </c>
      <c r="E36">
        <f>'Random Sample'!H$3</f>
        <v>4.248095238095236</v>
      </c>
      <c r="F36">
        <f>D36+I36*TINV(0.05,COUNT(D$2:D36)-1)</f>
        <v>5.379924620181178</v>
      </c>
      <c r="G36">
        <f>SQRT(VAR(A$2:A36))</f>
        <v>3.0705818297367125</v>
      </c>
      <c r="H36">
        <f>SQRT('Random Sample'!H$4)</f>
        <v>2.9920937390580975</v>
      </c>
      <c r="I36">
        <f>G36/SQRT(COUNT(D$2:D36))</f>
        <v>0.5190230595788112</v>
      </c>
    </row>
    <row r="37" spans="1:9" ht="15.75">
      <c r="A37">
        <f>'Random Rank'!D37</f>
        <v>3.49</v>
      </c>
      <c r="B37">
        <v>36</v>
      </c>
      <c r="C37">
        <f>D37-I37*TINV(0.05,COUNT(D$2:D37)-1)</f>
        <v>3.276876081664356</v>
      </c>
      <c r="D37">
        <f>AVERAGE(A$2:A37)</f>
        <v>4.301944444444444</v>
      </c>
      <c r="E37">
        <f>'Random Sample'!H$3</f>
        <v>4.248095238095236</v>
      </c>
      <c r="F37">
        <f>D37+I37*TINV(0.05,COUNT(D$2:D37)-1)</f>
        <v>5.3270128072245315</v>
      </c>
      <c r="G37">
        <f>SQRT(VAR(A$2:A37))</f>
        <v>3.029597634240698</v>
      </c>
      <c r="H37">
        <f>SQRT('Random Sample'!H$4)</f>
        <v>2.9920937390580975</v>
      </c>
      <c r="I37">
        <f>G37/SQRT(COUNT(D$2:D37))</f>
        <v>0.5049329390401164</v>
      </c>
    </row>
    <row r="38" spans="1:9" ht="15.75">
      <c r="A38">
        <f>'Random Rank'!D38</f>
        <v>3.93</v>
      </c>
      <c r="B38">
        <v>37</v>
      </c>
      <c r="C38">
        <f>D38-I38*TINV(0.05,COUNT(D$2:D38)-1)</f>
        <v>3.295693331404217</v>
      </c>
      <c r="D38">
        <f>AVERAGE(A$2:A38)</f>
        <v>4.291891891891892</v>
      </c>
      <c r="E38">
        <f>'Random Sample'!H$3</f>
        <v>4.248095238095236</v>
      </c>
      <c r="F38">
        <f>D38+I38*TINV(0.05,COUNT(D$2:D38)-1)</f>
        <v>5.288090452379566</v>
      </c>
      <c r="G38">
        <f>SQRT(VAR(A$2:A38))</f>
        <v>2.987849317409355</v>
      </c>
      <c r="H38">
        <f>SQRT('Random Sample'!H$4)</f>
        <v>2.9920937390580975</v>
      </c>
      <c r="I38">
        <f>G38/SQRT(COUNT(D$2:D38))</f>
        <v>0.491199402003101</v>
      </c>
    </row>
    <row r="39" spans="1:9" ht="15.75">
      <c r="A39">
        <f>'Random Rank'!D39</f>
        <v>2.38</v>
      </c>
      <c r="B39">
        <v>38</v>
      </c>
      <c r="C39">
        <f>D39-I39*TINV(0.05,COUNT(D$2:D39)-1)</f>
        <v>3.267510310868385</v>
      </c>
      <c r="D39">
        <f>AVERAGE(A$2:A39)</f>
        <v>4.241578947368421</v>
      </c>
      <c r="E39">
        <f>'Random Sample'!H$3</f>
        <v>4.248095238095236</v>
      </c>
      <c r="F39">
        <f>D39+I39*TINV(0.05,COUNT(D$2:D39)-1)</f>
        <v>5.215647583868456</v>
      </c>
      <c r="G39">
        <f>SQRT(VAR(A$2:A39))</f>
        <v>2.9634708707370447</v>
      </c>
      <c r="H39">
        <f>SQRT('Random Sample'!H$4)</f>
        <v>2.9920937390580975</v>
      </c>
      <c r="I39">
        <f>G39/SQRT(COUNT(D$2:D39))</f>
        <v>0.48073845613058175</v>
      </c>
    </row>
    <row r="40" spans="1:9" ht="15.75">
      <c r="A40">
        <f>'Random Rank'!D40</f>
        <v>2.06</v>
      </c>
      <c r="B40">
        <v>39</v>
      </c>
      <c r="C40">
        <f>D40-I40*TINV(0.05,COUNT(D$2:D40)-1)</f>
        <v>3.230979263728608</v>
      </c>
      <c r="D40">
        <f>AVERAGE(A$2:A40)</f>
        <v>4.185641025641025</v>
      </c>
      <c r="E40">
        <f>'Random Sample'!H$3</f>
        <v>4.248095238095236</v>
      </c>
      <c r="F40">
        <f>D40+I40*TINV(0.05,COUNT(D$2:D40)-1)</f>
        <v>5.140302787553441</v>
      </c>
      <c r="G40">
        <f>SQRT(VAR(A$2:A40))</f>
        <v>2.9450098694069244</v>
      </c>
      <c r="H40">
        <f>SQRT('Random Sample'!H$4)</f>
        <v>2.9920937390580975</v>
      </c>
      <c r="I40">
        <f>G40/SQRT(COUNT(D$2:D40))</f>
        <v>0.47157899332589154</v>
      </c>
    </row>
    <row r="41" spans="1:9" ht="15.75">
      <c r="A41">
        <f>'Random Rank'!D41</f>
        <v>2.15</v>
      </c>
      <c r="B41">
        <v>40</v>
      </c>
      <c r="C41">
        <f>D41-I41*TINV(0.05,COUNT(D$2:D41)-1)</f>
        <v>3.1993624809062124</v>
      </c>
      <c r="D41">
        <f>AVERAGE(A$2:A41)</f>
        <v>4.1347499999999995</v>
      </c>
      <c r="E41">
        <f>'Random Sample'!H$3</f>
        <v>4.248095238095236</v>
      </c>
      <c r="F41">
        <f>D41+I41*TINV(0.05,COUNT(D$2:D41)-1)</f>
        <v>5.0701375190937865</v>
      </c>
      <c r="G41">
        <f>SQRT(VAR(A$2:A41))</f>
        <v>2.924772169518465</v>
      </c>
      <c r="H41">
        <f>SQRT('Random Sample'!H$4)</f>
        <v>2.9920937390580975</v>
      </c>
      <c r="I41">
        <f>G41/SQRT(COUNT(D$2:D41))</f>
        <v>0.46244708463752227</v>
      </c>
    </row>
    <row r="42" spans="1:9" ht="15.75">
      <c r="A42">
        <f>'Random Rank'!D42</f>
        <v>10.49</v>
      </c>
      <c r="B42">
        <v>41</v>
      </c>
      <c r="C42">
        <f>D42-I42*TINV(0.05,COUNT(D$2:D42)-1)</f>
        <v>3.325865995728952</v>
      </c>
      <c r="D42">
        <f>AVERAGE(A$2:A42)</f>
        <v>4.289756097560976</v>
      </c>
      <c r="E42">
        <f>'Random Sample'!H$3</f>
        <v>4.248095238095236</v>
      </c>
      <c r="F42">
        <f>D42+I42*TINV(0.05,COUNT(D$2:D42)-1)</f>
        <v>5.253646199393</v>
      </c>
      <c r="G42">
        <f>SQRT(VAR(A$2:A42))</f>
        <v>3.053774294053899</v>
      </c>
      <c r="H42">
        <f>SQRT('Random Sample'!H$4)</f>
        <v>2.9920937390580975</v>
      </c>
      <c r="I42">
        <f>G42/SQRT(COUNT(D$2:D42))</f>
        <v>0.47691941946111976</v>
      </c>
    </row>
    <row r="43" spans="1:9" ht="15.75">
      <c r="A43">
        <f>'Random Rank'!D43</f>
        <v>2.54</v>
      </c>
      <c r="B43">
        <v>42</v>
      </c>
      <c r="C43">
        <f>D43-I43*TINV(0.05,COUNT(D$2:D43)-1)</f>
        <v>3.304390935420082</v>
      </c>
      <c r="D43">
        <f>AVERAGE(A$2:A43)</f>
        <v>4.248095238095238</v>
      </c>
      <c r="E43">
        <f>'Random Sample'!H$3</f>
        <v>4.248095238095236</v>
      </c>
      <c r="F43">
        <f>D43+I43*TINV(0.05,COUNT(D$2:D43)-1)</f>
        <v>5.191799540770393</v>
      </c>
      <c r="G43">
        <f>SQRT(VAR(A$2:A43))</f>
        <v>3.028362866177874</v>
      </c>
      <c r="H43">
        <f>SQRT('Random Sample'!H$4)</f>
        <v>2.9920937390580975</v>
      </c>
      <c r="I43">
        <f>G43/SQRT(COUNT(D$2:D43))</f>
        <v>0.46728653515204815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F3" sqref="F3"/>
    </sheetView>
  </sheetViews>
  <sheetFormatPr defaultColWidth="9.00390625" defaultRowHeight="15.75"/>
  <cols>
    <col min="1" max="1" width="14.50390625" style="1" customWidth="1"/>
    <col min="2" max="2" width="16.50390625" style="1" customWidth="1"/>
    <col min="3" max="4" width="9.00390625" style="1" customWidth="1"/>
    <col min="5" max="5" width="17.50390625" style="1" customWidth="1"/>
    <col min="6" max="16384" width="9.00390625" style="1" customWidth="1"/>
  </cols>
  <sheetData>
    <row r="1" spans="2:3" ht="20.25">
      <c r="B1" s="1" t="s">
        <v>8</v>
      </c>
      <c r="C1" s="2">
        <v>5</v>
      </c>
    </row>
    <row r="2" spans="1:30" ht="20.25">
      <c r="A2" s="1" t="s">
        <v>31</v>
      </c>
      <c r="B2" s="1" t="s">
        <v>11</v>
      </c>
      <c r="C2" s="1" t="s">
        <v>3</v>
      </c>
      <c r="F2" s="1" t="s">
        <v>12</v>
      </c>
      <c r="H2" s="1" t="s">
        <v>20</v>
      </c>
      <c r="AA2" s="1" t="s">
        <v>3</v>
      </c>
      <c r="AB2" s="1" t="s">
        <v>10</v>
      </c>
      <c r="AC2" s="1" t="s">
        <v>13</v>
      </c>
      <c r="AD2" s="1" t="s">
        <v>30</v>
      </c>
    </row>
    <row r="3" spans="1:29" ht="20.25">
      <c r="A3" s="1">
        <v>1</v>
      </c>
      <c r="B3" s="1">
        <v>9</v>
      </c>
      <c r="C3" s="1">
        <f>LOOKUP(B3,'Population Data'!B$2:B$43,'Population Data'!D$2:D$43)</f>
        <v>4.03</v>
      </c>
      <c r="E3" s="1" t="s">
        <v>13</v>
      </c>
      <c r="F3" s="1">
        <f>AVERAGE(C3:C44)</f>
        <v>5.836</v>
      </c>
      <c r="H3" s="1">
        <f>AVERAGE('Population Data'!D2:D43)</f>
        <v>4.248095238095236</v>
      </c>
      <c r="Y3" s="1" t="s">
        <v>23</v>
      </c>
      <c r="Z3" s="1">
        <f>ROUND(F8/0.2,0)*0.2</f>
        <v>0</v>
      </c>
      <c r="AA3" s="1">
        <v>1</v>
      </c>
      <c r="AB3" s="1">
        <f>COUNTIF(C$3:C$44,CONCATENATE("&lt;=",AA3))</f>
        <v>0</v>
      </c>
      <c r="AC3" s="1">
        <f>IF(AA3=$Z$3,2,IF(AA3=$Z$4,6,IF(AA3=$Z$5,2,"")))</f>
      </c>
    </row>
    <row r="4" spans="1:29" ht="20.25">
      <c r="A4" s="1">
        <v>2</v>
      </c>
      <c r="B4" s="1">
        <v>41</v>
      </c>
      <c r="C4" s="1">
        <f>LOOKUP(B4,'Population Data'!B$2:B$43,'Population Data'!D$2:D$43)</f>
        <v>2.06</v>
      </c>
      <c r="E4" s="1" t="s">
        <v>14</v>
      </c>
      <c r="F4" s="1">
        <f>VAR(C3:C44)</f>
        <v>21.965529999999994</v>
      </c>
      <c r="H4" s="1">
        <f>VARP('Population Data'!D2:D43)</f>
        <v>8.952624943310667</v>
      </c>
      <c r="Y4" s="1" t="s">
        <v>13</v>
      </c>
      <c r="Z4" s="1">
        <f>ROUND(F3/0.2,0)*0.2</f>
        <v>5.800000000000001</v>
      </c>
      <c r="AA4" s="1">
        <v>1.2</v>
      </c>
      <c r="AB4" s="1">
        <f>COUNTIF(C$3:C$44,CONCATENATE("&lt;=",AA4))-SUM(AB3:AB$3)</f>
        <v>0</v>
      </c>
      <c r="AC4" s="1">
        <f aca="true" t="shared" si="0" ref="AC4:AC67">IF(AA4=$Z$3,2,IF(AA4=$Z$4,6,IF(AA4=$Z$5,2,"")))</f>
      </c>
    </row>
    <row r="5" spans="1:29" ht="20.25">
      <c r="A5" s="1">
        <v>3</v>
      </c>
      <c r="B5" s="1">
        <v>42</v>
      </c>
      <c r="C5" s="1">
        <f>LOOKUP(B5,'Population Data'!B$2:B$43,'Population Data'!D$2:D$43)</f>
        <v>2.25</v>
      </c>
      <c r="E5" s="1" t="s">
        <v>15</v>
      </c>
      <c r="F5" s="1">
        <f>SQRT(F4)</f>
        <v>4.686739805024383</v>
      </c>
      <c r="H5" s="1" t="str">
        <f>IF(H3&lt;F8,"OUT",IF(H3&gt;F9,"OUT","IN"))</f>
        <v>IN</v>
      </c>
      <c r="Y5" s="1" t="s">
        <v>24</v>
      </c>
      <c r="Z5" s="1">
        <f>ROUND(F9/0.2,0)*0.2</f>
        <v>11.600000000000001</v>
      </c>
      <c r="AA5" s="1">
        <v>1.4</v>
      </c>
      <c r="AB5" s="1">
        <f>COUNTIF(C$3:C$44,CONCATENATE("&lt;=",AA5))-SUM(AB$3:AB4)</f>
        <v>0</v>
      </c>
      <c r="AC5" s="1">
        <f t="shared" si="0"/>
      </c>
    </row>
    <row r="6" spans="1:29" ht="20.25">
      <c r="A6" s="1">
        <v>4</v>
      </c>
      <c r="B6" s="1">
        <v>5</v>
      </c>
      <c r="C6" s="1">
        <f>LOOKUP(B6,'Population Data'!B$2:B$43,'Population Data'!D$2:D$43)</f>
        <v>13.2</v>
      </c>
      <c r="E6" s="1" t="s">
        <v>16</v>
      </c>
      <c r="F6" s="1">
        <f>F5/SQRT(C1)</f>
        <v>2.0959737593777263</v>
      </c>
      <c r="AA6" s="1">
        <v>1.6</v>
      </c>
      <c r="AB6" s="1">
        <f>COUNTIF(C$3:C$44,CONCATENATE("&lt;=",AA6))-SUM(AB$3:AB5)</f>
        <v>0</v>
      </c>
      <c r="AC6" s="1">
        <f t="shared" si="0"/>
      </c>
    </row>
    <row r="7" spans="1:29" ht="20.25">
      <c r="A7" s="1">
        <v>5</v>
      </c>
      <c r="B7" s="1">
        <v>6</v>
      </c>
      <c r="C7" s="1">
        <f>LOOKUP(B7,'Population Data'!B$2:B$43,'Population Data'!D$2:D$43)</f>
        <v>7.64</v>
      </c>
      <c r="E7" s="1" t="s">
        <v>17</v>
      </c>
      <c r="F7" s="1">
        <f>F6*TINV(0.05,C1-1)</f>
        <v>5.819356084847306</v>
      </c>
      <c r="AA7" s="1">
        <v>1.8</v>
      </c>
      <c r="AB7" s="1">
        <f>COUNTIF(C$3:C$44,CONCATENATE("&lt;=",AA7))-SUM(AB$3:AB6)</f>
        <v>0</v>
      </c>
      <c r="AC7" s="1">
        <f t="shared" si="0"/>
      </c>
    </row>
    <row r="8" spans="1:29" ht="20.25">
      <c r="A8" s="1">
        <v>6</v>
      </c>
      <c r="B8" s="1">
        <f>IF(A8&lt;=C$1,'Random Rank'!C7,"")</f>
      </c>
      <c r="C8" s="1">
        <f>IF(A8&lt;=C$1,'Random Rank'!D7,"")</f>
      </c>
      <c r="E8" s="1" t="s">
        <v>19</v>
      </c>
      <c r="F8" s="1">
        <f>F3-F7</f>
        <v>0.016643915152694255</v>
      </c>
      <c r="AA8" s="1">
        <v>2</v>
      </c>
      <c r="AB8" s="1">
        <f>COUNTIF(C$3:C$44,CONCATENATE("&lt;=",AA8))-SUM(AB$3:AB7)</f>
        <v>0</v>
      </c>
      <c r="AC8" s="1">
        <f t="shared" si="0"/>
      </c>
    </row>
    <row r="9" spans="1:29" ht="20.25">
      <c r="A9" s="1">
        <v>7</v>
      </c>
      <c r="B9" s="1">
        <f>IF(A9&lt;=C$1,'Random Rank'!C8,"")</f>
      </c>
      <c r="C9" s="1">
        <f>IF(A9&lt;=C$1,'Random Rank'!D8,"")</f>
      </c>
      <c r="E9" s="1" t="s">
        <v>18</v>
      </c>
      <c r="F9" s="1">
        <f>F3+F7</f>
        <v>11.655356084847305</v>
      </c>
      <c r="AA9" s="1">
        <v>2.2</v>
      </c>
      <c r="AB9" s="1">
        <f>COUNTIF(C$3:C$44,CONCATENATE("&lt;=",AA9))-SUM(AB$3:AB8)</f>
        <v>1</v>
      </c>
      <c r="AC9" s="1">
        <f t="shared" si="0"/>
      </c>
    </row>
    <row r="10" spans="1:29" ht="20.25">
      <c r="A10" s="1">
        <v>8</v>
      </c>
      <c r="B10" s="1">
        <f>IF(A10&lt;=C$1,'Random Rank'!C9,"")</f>
      </c>
      <c r="C10" s="1">
        <f>IF(A10&lt;=C$1,'Random Rank'!D9,"")</f>
      </c>
      <c r="AA10" s="1">
        <v>2.4</v>
      </c>
      <c r="AB10" s="1">
        <f>COUNTIF(C$3:C$44,CONCATENATE("&lt;=",AA10))-SUM(AB$3:AB9)</f>
        <v>1</v>
      </c>
      <c r="AC10" s="1">
        <f t="shared" si="0"/>
      </c>
    </row>
    <row r="11" spans="1:29" ht="20.25">
      <c r="A11" s="1">
        <v>9</v>
      </c>
      <c r="B11" s="1">
        <f>IF(A11&lt;=C$1,'Random Rank'!C10,"")</f>
      </c>
      <c r="C11" s="1">
        <f>IF(A11&lt;=C$1,'Random Rank'!D10,"")</f>
      </c>
      <c r="AA11" s="1">
        <v>2.6</v>
      </c>
      <c r="AB11" s="1">
        <f>COUNTIF(C$3:C$44,CONCATENATE("&lt;=",AA11))-SUM(AB$3:AB10)</f>
        <v>0</v>
      </c>
      <c r="AC11" s="1">
        <f t="shared" si="0"/>
      </c>
    </row>
    <row r="12" spans="1:29" ht="20.25">
      <c r="A12" s="1">
        <v>10</v>
      </c>
      <c r="B12" s="1">
        <f>IF(A12&lt;=C$1,'Random Rank'!C11,"")</f>
      </c>
      <c r="C12" s="1">
        <f>IF(A12&lt;=C$1,'Random Rank'!D11,"")</f>
      </c>
      <c r="AA12" s="1">
        <v>2.8</v>
      </c>
      <c r="AB12" s="1">
        <f>COUNTIF(C$3:C$44,CONCATENATE("&lt;=",AA12))-SUM(AB$3:AB11)</f>
        <v>0</v>
      </c>
      <c r="AC12" s="1">
        <f t="shared" si="0"/>
      </c>
    </row>
    <row r="13" spans="1:29" ht="20.25">
      <c r="A13" s="1">
        <v>11</v>
      </c>
      <c r="B13" s="1">
        <f>IF(A13&lt;=C$1,'Random Rank'!C12,"")</f>
      </c>
      <c r="C13" s="1">
        <f>IF(A13&lt;=C$1,'Random Rank'!D12,"")</f>
      </c>
      <c r="AA13" s="1">
        <v>3</v>
      </c>
      <c r="AB13" s="1">
        <f>COUNTIF(C$3:C$44,CONCATENATE("&lt;=",AA13))-SUM(AB$3:AB12)</f>
        <v>0</v>
      </c>
      <c r="AC13" s="1">
        <f t="shared" si="0"/>
      </c>
    </row>
    <row r="14" spans="1:29" ht="20.25">
      <c r="A14" s="1">
        <v>12</v>
      </c>
      <c r="B14" s="1">
        <f>IF(A14&lt;=C$1,'Random Rank'!C13,"")</f>
      </c>
      <c r="C14" s="1">
        <f>IF(A14&lt;=C$1,'Random Rank'!D13,"")</f>
      </c>
      <c r="AA14" s="1">
        <v>3.2</v>
      </c>
      <c r="AB14" s="1">
        <f>COUNTIF(C$3:C$44,CONCATENATE("&lt;=",AA14))-SUM(AB$3:AB13)</f>
        <v>0</v>
      </c>
      <c r="AC14" s="1">
        <f t="shared" si="0"/>
      </c>
    </row>
    <row r="15" spans="1:29" ht="20.25">
      <c r="A15" s="1">
        <v>13</v>
      </c>
      <c r="B15" s="1">
        <f>IF(A15&lt;=C$1,'Random Rank'!C14,"")</f>
      </c>
      <c r="C15" s="1">
        <f>IF(A15&lt;=C$1,'Random Rank'!D14,"")</f>
      </c>
      <c r="AA15" s="1">
        <v>3.4</v>
      </c>
      <c r="AB15" s="1">
        <f>COUNTIF(C$3:C$44,CONCATENATE("&lt;=",AA15))-SUM(AB$3:AB14)</f>
        <v>0</v>
      </c>
      <c r="AC15" s="1">
        <f t="shared" si="0"/>
      </c>
    </row>
    <row r="16" spans="1:29" ht="20.25">
      <c r="A16" s="1">
        <v>14</v>
      </c>
      <c r="B16" s="1">
        <f>IF(A16&lt;=C$1,'Random Rank'!C15,"")</f>
      </c>
      <c r="C16" s="1">
        <f>IF(A16&lt;=C$1,'Random Rank'!D15,"")</f>
      </c>
      <c r="AA16" s="1">
        <v>3.6</v>
      </c>
      <c r="AB16" s="1">
        <f>COUNTIF(C$3:C$44,CONCATENATE("&lt;=",AA16))-SUM(AB$3:AB15)</f>
        <v>0</v>
      </c>
      <c r="AC16" s="1">
        <f t="shared" si="0"/>
      </c>
    </row>
    <row r="17" spans="1:29" ht="20.25">
      <c r="A17" s="1">
        <v>15</v>
      </c>
      <c r="B17" s="1">
        <f>IF(A17&lt;=C$1,'Random Rank'!C16,"")</f>
      </c>
      <c r="C17" s="1">
        <f>IF(A17&lt;=C$1,'Random Rank'!D16,"")</f>
      </c>
      <c r="AA17" s="1">
        <v>3.8</v>
      </c>
      <c r="AB17" s="1">
        <f>COUNTIF(C$3:C$44,CONCATENATE("&lt;=",AA17))-SUM(AB$3:AB16)</f>
        <v>0</v>
      </c>
      <c r="AC17" s="1">
        <f t="shared" si="0"/>
      </c>
    </row>
    <row r="18" spans="1:29" ht="20.25">
      <c r="A18" s="1">
        <v>16</v>
      </c>
      <c r="B18" s="1">
        <f>IF(A18&lt;=C$1,'Random Rank'!C17,"")</f>
      </c>
      <c r="C18" s="1">
        <f>IF(A18&lt;=C$1,'Random Rank'!D17,"")</f>
      </c>
      <c r="AA18" s="1">
        <v>4</v>
      </c>
      <c r="AB18" s="1">
        <f>COUNTIF(C$3:C$44,CONCATENATE("&lt;=",AA18))-SUM(AB$3:AB17)</f>
        <v>0</v>
      </c>
      <c r="AC18" s="1">
        <f t="shared" si="0"/>
      </c>
    </row>
    <row r="19" spans="1:30" ht="20.25">
      <c r="A19" s="1">
        <v>17</v>
      </c>
      <c r="B19" s="1">
        <f>IF(A19&lt;=C$1,'Random Rank'!C18,"")</f>
      </c>
      <c r="C19" s="1">
        <f>IF(A19&lt;=C$1,'Random Rank'!D18,"")</f>
      </c>
      <c r="AA19" s="1">
        <v>4.2</v>
      </c>
      <c r="AB19" s="1">
        <f>COUNTIF(C$3:C$44,CONCATENATE("&lt;=",AA19))-SUM(AB$3:AB18)</f>
        <v>1</v>
      </c>
      <c r="AC19" s="1">
        <f t="shared" si="0"/>
      </c>
      <c r="AD19" s="1">
        <v>8</v>
      </c>
    </row>
    <row r="20" spans="1:29" ht="20.25">
      <c r="A20" s="1">
        <v>18</v>
      </c>
      <c r="B20" s="1">
        <f>IF(A20&lt;=C$1,'Random Rank'!C19,"")</f>
      </c>
      <c r="C20" s="1">
        <f>IF(A20&lt;=C$1,'Random Rank'!D19,"")</f>
      </c>
      <c r="AA20" s="1">
        <v>4.4</v>
      </c>
      <c r="AB20" s="1">
        <f>COUNTIF(C$3:C$44,CONCATENATE("&lt;=",AA20))-SUM(AB$3:AB19)</f>
        <v>0</v>
      </c>
      <c r="AC20" s="1">
        <f t="shared" si="0"/>
      </c>
    </row>
    <row r="21" spans="1:29" ht="20.25">
      <c r="A21" s="1">
        <v>19</v>
      </c>
      <c r="B21" s="1">
        <f>IF(A21&lt;=C$1,'Random Rank'!C20,"")</f>
      </c>
      <c r="C21" s="1">
        <f>IF(A21&lt;=C$1,'Random Rank'!D20,"")</f>
      </c>
      <c r="AA21" s="1">
        <v>4.6</v>
      </c>
      <c r="AB21" s="1">
        <f>COUNTIF(C$3:C$44,CONCATENATE("&lt;=",AA21))-SUM(AB$3:AB20)</f>
        <v>0</v>
      </c>
      <c r="AC21" s="1">
        <f t="shared" si="0"/>
      </c>
    </row>
    <row r="22" spans="1:29" ht="20.25">
      <c r="A22" s="1">
        <v>20</v>
      </c>
      <c r="B22" s="1">
        <f>IF(A22&lt;=C$1,'Random Rank'!C21,"")</f>
      </c>
      <c r="C22" s="1">
        <f>IF(A22&lt;=C$1,'Random Rank'!D21,"")</f>
      </c>
      <c r="AA22" s="1">
        <v>4.8</v>
      </c>
      <c r="AB22" s="1">
        <f>COUNTIF(C$3:C$44,CONCATENATE("&lt;=",AA22))-SUM(AB$3:AB21)</f>
        <v>0</v>
      </c>
      <c r="AC22" s="1">
        <f t="shared" si="0"/>
      </c>
    </row>
    <row r="23" spans="1:29" ht="20.25">
      <c r="A23" s="1">
        <v>21</v>
      </c>
      <c r="B23" s="1">
        <f>IF(A23&lt;=C$1,'Random Rank'!C22,"")</f>
      </c>
      <c r="C23" s="1">
        <f>IF(A23&lt;=C$1,'Random Rank'!D22,"")</f>
      </c>
      <c r="AA23" s="1">
        <v>5</v>
      </c>
      <c r="AB23" s="1">
        <f>COUNTIF(C$3:C$44,CONCATENATE("&lt;=",AA23))-SUM(AB$3:AB22)</f>
        <v>0</v>
      </c>
      <c r="AC23" s="1">
        <f t="shared" si="0"/>
      </c>
    </row>
    <row r="24" spans="1:29" ht="20.25">
      <c r="A24" s="1">
        <v>22</v>
      </c>
      <c r="B24" s="1">
        <f>IF(A24&lt;=C$1,'Random Rank'!C23,"")</f>
      </c>
      <c r="C24" s="1">
        <f>IF(A24&lt;=C$1,'Random Rank'!D23,"")</f>
      </c>
      <c r="AA24" s="1">
        <v>5.2</v>
      </c>
      <c r="AB24" s="1">
        <f>COUNTIF(C$3:C$44,CONCATENATE("&lt;=",AA24))-SUM(AB$3:AB23)</f>
        <v>0</v>
      </c>
      <c r="AC24" s="1">
        <f t="shared" si="0"/>
      </c>
    </row>
    <row r="25" spans="1:29" ht="20.25">
      <c r="A25" s="1">
        <v>23</v>
      </c>
      <c r="B25" s="1">
        <f>IF(A25&lt;=C$1,'Random Rank'!C24,"")</f>
      </c>
      <c r="C25" s="1">
        <f>IF(A25&lt;=C$1,'Random Rank'!D24,"")</f>
      </c>
      <c r="AA25" s="1">
        <v>5.4</v>
      </c>
      <c r="AB25" s="1">
        <f>COUNTIF(C$3:C$44,CONCATENATE("&lt;=",AA25))-SUM(AB$3:AB24)</f>
        <v>0</v>
      </c>
      <c r="AC25" s="1">
        <f t="shared" si="0"/>
      </c>
    </row>
    <row r="26" spans="1:29" ht="20.25">
      <c r="A26" s="1">
        <v>24</v>
      </c>
      <c r="B26" s="1">
        <f>IF(A26&lt;=C$1,'Random Rank'!C25,"")</f>
      </c>
      <c r="C26" s="1">
        <f>IF(A26&lt;=C$1,'Random Rank'!D25,"")</f>
      </c>
      <c r="AA26" s="1">
        <v>5.6</v>
      </c>
      <c r="AB26" s="1">
        <f>COUNTIF(C$3:C$44,CONCATENATE("&lt;=",AA26))-SUM(AB$3:AB25)</f>
        <v>0</v>
      </c>
      <c r="AC26" s="1">
        <f t="shared" si="0"/>
      </c>
    </row>
    <row r="27" spans="1:29" ht="20.25">
      <c r="A27" s="1">
        <v>25</v>
      </c>
      <c r="B27" s="1">
        <f>IF(A27&lt;=C$1,'Random Rank'!C26,"")</f>
      </c>
      <c r="C27" s="1">
        <f>IF(A27&lt;=C$1,'Random Rank'!D26,"")</f>
      </c>
      <c r="AA27" s="1">
        <v>5.8</v>
      </c>
      <c r="AB27" s="1">
        <f>COUNTIF(C$3:C$44,CONCATENATE("&lt;=",AA27))-SUM(AB$3:AB26)</f>
        <v>0</v>
      </c>
      <c r="AC27" s="1">
        <f t="shared" si="0"/>
        <v>6</v>
      </c>
    </row>
    <row r="28" spans="1:29" ht="20.25">
      <c r="A28" s="1">
        <v>26</v>
      </c>
      <c r="B28" s="1">
        <f>IF(A28&lt;=C$1,'Random Rank'!C27,"")</f>
      </c>
      <c r="C28" s="1">
        <f>IF(A28&lt;=C$1,'Random Rank'!D27,"")</f>
      </c>
      <c r="AA28" s="1">
        <v>6</v>
      </c>
      <c r="AB28" s="1">
        <f>COUNTIF(C$3:C$44,CONCATENATE("&lt;=",AA28))-SUM(AB$3:AB27)</f>
        <v>0</v>
      </c>
      <c r="AC28" s="1">
        <f t="shared" si="0"/>
      </c>
    </row>
    <row r="29" spans="1:29" ht="20.25">
      <c r="A29" s="1">
        <v>27</v>
      </c>
      <c r="B29" s="1">
        <f>IF(A29&lt;=C$1,'Random Rank'!C28,"")</f>
      </c>
      <c r="C29" s="1">
        <f>IF(A29&lt;=C$1,'Random Rank'!D28,"")</f>
      </c>
      <c r="AA29" s="1">
        <v>6.2</v>
      </c>
      <c r="AB29" s="1">
        <f>COUNTIF(C$3:C$44,CONCATENATE("&lt;=",AA29))-SUM(AB$3:AB28)</f>
        <v>0</v>
      </c>
      <c r="AC29" s="1">
        <f t="shared" si="0"/>
      </c>
    </row>
    <row r="30" spans="1:29" ht="20.25">
      <c r="A30" s="1">
        <v>28</v>
      </c>
      <c r="B30" s="1">
        <f>IF(A30&lt;=C$1,'Random Rank'!C29,"")</f>
      </c>
      <c r="C30" s="1">
        <f>IF(A30&lt;=C$1,'Random Rank'!D29,"")</f>
      </c>
      <c r="AA30" s="1">
        <v>6.4</v>
      </c>
      <c r="AB30" s="1">
        <f>COUNTIF(C$3:C$44,CONCATENATE("&lt;=",AA30))-SUM(AB$3:AB29)</f>
        <v>0</v>
      </c>
      <c r="AC30" s="1">
        <f t="shared" si="0"/>
      </c>
    </row>
    <row r="31" spans="1:29" ht="20.25">
      <c r="A31" s="1">
        <v>29</v>
      </c>
      <c r="B31" s="1">
        <f>IF(A31&lt;=C$1,'Random Rank'!C30,"")</f>
      </c>
      <c r="C31" s="1">
        <f>IF(A31&lt;=C$1,'Random Rank'!D30,"")</f>
      </c>
      <c r="AA31" s="1">
        <v>6.6</v>
      </c>
      <c r="AB31" s="1">
        <f>COUNTIF(C$3:C$44,CONCATENATE("&lt;=",AA31))-SUM(AB$3:AB30)</f>
        <v>0</v>
      </c>
      <c r="AC31" s="1">
        <f t="shared" si="0"/>
      </c>
    </row>
    <row r="32" spans="1:29" ht="20.25">
      <c r="A32" s="1">
        <v>30</v>
      </c>
      <c r="B32" s="1">
        <f>IF(A32&lt;=C$1,'Random Rank'!C31,"")</f>
      </c>
      <c r="C32" s="1">
        <f>IF(A32&lt;=C$1,'Random Rank'!D31,"")</f>
      </c>
      <c r="AA32" s="1">
        <v>6.8</v>
      </c>
      <c r="AB32" s="1">
        <f>COUNTIF(C$3:C$44,CONCATENATE("&lt;=",AA32))-SUM(AB$3:AB31)</f>
        <v>0</v>
      </c>
      <c r="AC32" s="1">
        <f t="shared" si="0"/>
      </c>
    </row>
    <row r="33" spans="1:29" ht="20.25">
      <c r="A33" s="1">
        <v>31</v>
      </c>
      <c r="B33" s="1">
        <f>IF(A33&lt;=C$1,'Random Rank'!C32,"")</f>
      </c>
      <c r="C33" s="1">
        <f>IF(A33&lt;=C$1,'Random Rank'!D32,"")</f>
      </c>
      <c r="AA33" s="1">
        <v>7</v>
      </c>
      <c r="AB33" s="1">
        <f>COUNTIF(C$3:C$44,CONCATENATE("&lt;=",AA33))-SUM(AB$3:AB32)</f>
        <v>0</v>
      </c>
      <c r="AC33" s="1">
        <f t="shared" si="0"/>
      </c>
    </row>
    <row r="34" spans="1:29" ht="20.25">
      <c r="A34" s="1">
        <v>32</v>
      </c>
      <c r="B34" s="1">
        <f>IF(A34&lt;=C$1,'Random Rank'!C33,"")</f>
      </c>
      <c r="C34" s="1">
        <f>IF(A34&lt;=C$1,'Random Rank'!D33,"")</f>
      </c>
      <c r="AA34" s="1">
        <v>7.2</v>
      </c>
      <c r="AB34" s="1">
        <f>COUNTIF(C$3:C$44,CONCATENATE("&lt;=",AA34))-SUM(AB$3:AB33)</f>
        <v>0</v>
      </c>
      <c r="AC34" s="1">
        <f t="shared" si="0"/>
      </c>
    </row>
    <row r="35" spans="1:29" ht="20.25">
      <c r="A35" s="1">
        <v>33</v>
      </c>
      <c r="B35" s="1">
        <f>IF(A35&lt;=C$1,'Random Rank'!C34,"")</f>
      </c>
      <c r="C35" s="1">
        <f>IF(A35&lt;=C$1,'Random Rank'!D34,"")</f>
      </c>
      <c r="AA35" s="1">
        <v>7.4</v>
      </c>
      <c r="AB35" s="1">
        <f>COUNTIF(C$3:C$44,CONCATENATE("&lt;=",AA35))-SUM(AB$3:AB34)</f>
        <v>0</v>
      </c>
      <c r="AC35" s="1">
        <f t="shared" si="0"/>
      </c>
    </row>
    <row r="36" spans="1:29" ht="20.25">
      <c r="A36" s="1">
        <v>34</v>
      </c>
      <c r="B36" s="1">
        <f>IF(A36&lt;=C$1,'Random Rank'!C35,"")</f>
      </c>
      <c r="C36" s="1">
        <f>IF(A36&lt;=C$1,'Random Rank'!D35,"")</f>
      </c>
      <c r="AA36" s="1">
        <v>7.6</v>
      </c>
      <c r="AB36" s="1">
        <f>COUNTIF(C$3:C$44,CONCATENATE("&lt;=",AA36))-SUM(AB$3:AB35)</f>
        <v>0</v>
      </c>
      <c r="AC36" s="1">
        <f t="shared" si="0"/>
      </c>
    </row>
    <row r="37" spans="1:29" ht="20.25">
      <c r="A37" s="1">
        <v>35</v>
      </c>
      <c r="B37" s="1">
        <f>IF(A37&lt;=C$1,'Random Rank'!C36,"")</f>
      </c>
      <c r="C37" s="1">
        <f>IF(A37&lt;=C$1,'Random Rank'!D36,"")</f>
      </c>
      <c r="AA37" s="1">
        <v>7.8</v>
      </c>
      <c r="AB37" s="1">
        <f>COUNTIF(C$3:C$44,CONCATENATE("&lt;=",AA37))-SUM(AB$3:AB36)</f>
        <v>1</v>
      </c>
      <c r="AC37" s="1">
        <f t="shared" si="0"/>
      </c>
    </row>
    <row r="38" spans="1:29" ht="20.25">
      <c r="A38" s="1">
        <v>36</v>
      </c>
      <c r="B38" s="1">
        <f>IF(A38&lt;=C$1,'Random Rank'!C37,"")</f>
      </c>
      <c r="C38" s="1">
        <f>IF(A38&lt;=C$1,'Random Rank'!D37,"")</f>
      </c>
      <c r="AA38" s="1">
        <v>8</v>
      </c>
      <c r="AB38" s="1">
        <f>COUNTIF(C$3:C$44,CONCATENATE("&lt;=",AA38))-SUM(AB$3:AB37)</f>
        <v>0</v>
      </c>
      <c r="AC38" s="1">
        <f t="shared" si="0"/>
      </c>
    </row>
    <row r="39" spans="1:29" ht="20.25">
      <c r="A39" s="1">
        <v>37</v>
      </c>
      <c r="B39" s="1">
        <f>IF(A39&lt;=C$1,'Random Rank'!C38,"")</f>
      </c>
      <c r="C39" s="1">
        <f>IF(A39&lt;=C$1,'Random Rank'!D38,"")</f>
      </c>
      <c r="AA39" s="1">
        <v>8.2</v>
      </c>
      <c r="AB39" s="1">
        <f>COUNTIF(C$3:C$44,CONCATENATE("&lt;=",AA39))-SUM(AB$3:AB38)</f>
        <v>0</v>
      </c>
      <c r="AC39" s="1">
        <f t="shared" si="0"/>
      </c>
    </row>
    <row r="40" spans="1:29" ht="20.25">
      <c r="A40" s="1">
        <v>38</v>
      </c>
      <c r="B40" s="1">
        <f>IF(A40&lt;=C$1,'Random Rank'!C39,"")</f>
      </c>
      <c r="C40" s="1">
        <f>IF(A40&lt;=C$1,'Random Rank'!D39,"")</f>
      </c>
      <c r="AA40" s="1">
        <v>8.4</v>
      </c>
      <c r="AB40" s="1">
        <f>COUNTIF(C$3:C$44,CONCATENATE("&lt;=",AA40))-SUM(AB$3:AB39)</f>
        <v>0</v>
      </c>
      <c r="AC40" s="1">
        <f t="shared" si="0"/>
      </c>
    </row>
    <row r="41" spans="1:29" ht="20.25">
      <c r="A41" s="1">
        <v>39</v>
      </c>
      <c r="B41" s="1">
        <f>IF(A41&lt;=C$1,'Random Rank'!C40,"")</f>
      </c>
      <c r="C41" s="1">
        <f>IF(A41&lt;=C$1,'Random Rank'!D40,"")</f>
      </c>
      <c r="AA41" s="1">
        <v>8.6</v>
      </c>
      <c r="AB41" s="1">
        <f>COUNTIF(C$3:C$44,CONCATENATE("&lt;=",AA41))-SUM(AB$3:AB40)</f>
        <v>0</v>
      </c>
      <c r="AC41" s="1">
        <f t="shared" si="0"/>
      </c>
    </row>
    <row r="42" spans="1:29" ht="20.25">
      <c r="A42" s="1">
        <v>40</v>
      </c>
      <c r="B42" s="1">
        <f>IF(A42&lt;=C$1,'Random Rank'!C41,"")</f>
      </c>
      <c r="C42" s="1">
        <f>IF(A42&lt;=C$1,'Random Rank'!D41,"")</f>
      </c>
      <c r="AA42" s="1">
        <v>8.8</v>
      </c>
      <c r="AB42" s="1">
        <f>COUNTIF(C$3:C$44,CONCATENATE("&lt;=",AA42))-SUM(AB$3:AB41)</f>
        <v>0</v>
      </c>
      <c r="AC42" s="1">
        <f t="shared" si="0"/>
      </c>
    </row>
    <row r="43" spans="1:29" ht="20.25">
      <c r="A43" s="1">
        <v>41</v>
      </c>
      <c r="B43" s="1">
        <f>IF(A43&lt;=C$1,'Random Rank'!C42,"")</f>
      </c>
      <c r="C43" s="1">
        <f>IF(A43&lt;=C$1,'Random Rank'!D42,"")</f>
      </c>
      <c r="AA43" s="1">
        <v>9</v>
      </c>
      <c r="AB43" s="1">
        <f>COUNTIF(C$3:C$44,CONCATENATE("&lt;=",AA43))-SUM(AB$3:AB42)</f>
        <v>0</v>
      </c>
      <c r="AC43" s="1">
        <f t="shared" si="0"/>
      </c>
    </row>
    <row r="44" spans="1:29" ht="20.25">
      <c r="A44" s="1">
        <v>42</v>
      </c>
      <c r="B44" s="1">
        <f>IF(A44&lt;=C$1,'Random Rank'!C43,"")</f>
      </c>
      <c r="C44" s="1">
        <f>IF(A44&lt;=C$1,'Random Rank'!D43,"")</f>
      </c>
      <c r="AA44" s="1">
        <v>9.2</v>
      </c>
      <c r="AB44" s="1">
        <f>COUNTIF(C$3:C$44,CONCATENATE("&lt;=",AA44))-SUM(AB$3:AB43)</f>
        <v>0</v>
      </c>
      <c r="AC44" s="1">
        <f t="shared" si="0"/>
      </c>
    </row>
    <row r="45" spans="27:29" ht="20.25">
      <c r="AA45" s="1">
        <v>9.4</v>
      </c>
      <c r="AB45" s="1">
        <f>COUNTIF(C$3:C$44,CONCATENATE("&lt;=",AA45))-SUM(AB$3:AB44)</f>
        <v>0</v>
      </c>
      <c r="AC45" s="1">
        <f t="shared" si="0"/>
      </c>
    </row>
    <row r="46" spans="27:29" ht="20.25">
      <c r="AA46" s="1">
        <v>9.6</v>
      </c>
      <c r="AB46" s="1">
        <f>COUNTIF(C$3:C$44,CONCATENATE("&lt;=",AA46))-SUM(AB$3:AB45)</f>
        <v>0</v>
      </c>
      <c r="AC46" s="1">
        <f t="shared" si="0"/>
      </c>
    </row>
    <row r="47" spans="27:29" ht="20.25">
      <c r="AA47" s="1">
        <v>9.8</v>
      </c>
      <c r="AB47" s="1">
        <f>COUNTIF(C$3:C$44,CONCATENATE("&lt;=",AA47))-SUM(AB$3:AB46)</f>
        <v>0</v>
      </c>
      <c r="AC47" s="1">
        <f t="shared" si="0"/>
      </c>
    </row>
    <row r="48" spans="27:29" ht="20.25">
      <c r="AA48" s="1">
        <v>10</v>
      </c>
      <c r="AB48" s="1">
        <f>COUNTIF(C$3:C$44,CONCATENATE("&lt;=",AA48))-SUM(AB$3:AB47)</f>
        <v>0</v>
      </c>
      <c r="AC48" s="1">
        <f t="shared" si="0"/>
      </c>
    </row>
    <row r="49" spans="27:29" ht="20.25">
      <c r="AA49" s="1">
        <v>10.2</v>
      </c>
      <c r="AB49" s="1">
        <f>COUNTIF(C$3:C$44,CONCATENATE("&lt;=",AA49))-SUM(AB$3:AB48)</f>
        <v>0</v>
      </c>
      <c r="AC49" s="1">
        <f t="shared" si="0"/>
      </c>
    </row>
    <row r="50" spans="27:29" ht="20.25">
      <c r="AA50" s="1">
        <v>10.4</v>
      </c>
      <c r="AB50" s="1">
        <f>COUNTIF(C$3:C$44,CONCATENATE("&lt;=",AA50))-SUM(AB$3:AB49)</f>
        <v>0</v>
      </c>
      <c r="AC50" s="1">
        <f t="shared" si="0"/>
      </c>
    </row>
    <row r="51" spans="27:29" ht="20.25">
      <c r="AA51" s="1">
        <v>10.6</v>
      </c>
      <c r="AB51" s="1">
        <f>COUNTIF(C$3:C$44,CONCATENATE("&lt;=",AA51))-SUM(AB$3:AB50)</f>
        <v>0</v>
      </c>
      <c r="AC51" s="1">
        <f t="shared" si="0"/>
      </c>
    </row>
    <row r="52" spans="27:29" ht="20.25">
      <c r="AA52" s="1">
        <v>10.8</v>
      </c>
      <c r="AB52" s="1">
        <f>COUNTIF(C$3:C$44,CONCATENATE("&lt;=",AA52))-SUM(AB$3:AB51)</f>
        <v>0</v>
      </c>
      <c r="AC52" s="1">
        <f t="shared" si="0"/>
      </c>
    </row>
    <row r="53" spans="27:29" ht="20.25">
      <c r="AA53" s="1">
        <v>11</v>
      </c>
      <c r="AB53" s="1">
        <f>COUNTIF(C$3:C$44,CONCATENATE("&lt;=",AA53))-SUM(AB$3:AB52)</f>
        <v>0</v>
      </c>
      <c r="AC53" s="1">
        <f t="shared" si="0"/>
      </c>
    </row>
    <row r="54" spans="27:29" ht="20.25">
      <c r="AA54" s="1">
        <v>11.2</v>
      </c>
      <c r="AB54" s="1">
        <f>COUNTIF(C$3:C$44,CONCATENATE("&lt;=",AA54))-SUM(AB$3:AB53)</f>
        <v>0</v>
      </c>
      <c r="AC54" s="1">
        <f t="shared" si="0"/>
      </c>
    </row>
    <row r="55" spans="27:29" ht="20.25">
      <c r="AA55" s="1">
        <v>11.4</v>
      </c>
      <c r="AB55" s="1">
        <f>COUNTIF(C$3:C$44,CONCATENATE("&lt;=",AA55))-SUM(AB$3:AB54)</f>
        <v>0</v>
      </c>
      <c r="AC55" s="1">
        <f t="shared" si="0"/>
      </c>
    </row>
    <row r="56" spans="27:29" ht="20.25">
      <c r="AA56" s="1">
        <v>11.6</v>
      </c>
      <c r="AB56" s="1">
        <f>COUNTIF(C$3:C$44,CONCATENATE("&lt;=",AA56))-SUM(AB$3:AB55)</f>
        <v>0</v>
      </c>
      <c r="AC56" s="1">
        <f t="shared" si="0"/>
        <v>2</v>
      </c>
    </row>
    <row r="57" spans="27:29" ht="20.25">
      <c r="AA57" s="1">
        <v>11.8</v>
      </c>
      <c r="AB57" s="1">
        <f>COUNTIF(C$3:C$44,CONCATENATE("&lt;=",AA57))-SUM(AB$3:AB56)</f>
        <v>0</v>
      </c>
      <c r="AC57" s="1">
        <f t="shared" si="0"/>
      </c>
    </row>
    <row r="58" spans="27:29" ht="20.25">
      <c r="AA58" s="1">
        <v>12</v>
      </c>
      <c r="AB58" s="1">
        <f>COUNTIF(C$3:C$44,CONCATENATE("&lt;=",AA58))-SUM(AB$3:AB57)</f>
        <v>0</v>
      </c>
      <c r="AC58" s="1">
        <f t="shared" si="0"/>
      </c>
    </row>
    <row r="59" spans="27:29" ht="20.25">
      <c r="AA59" s="1">
        <v>12.2</v>
      </c>
      <c r="AB59" s="1">
        <f>COUNTIF(C$3:C$44,CONCATENATE("&lt;=",AA59))-SUM(AB$3:AB58)</f>
        <v>0</v>
      </c>
      <c r="AC59" s="1">
        <f t="shared" si="0"/>
      </c>
    </row>
    <row r="60" spans="27:29" ht="20.25">
      <c r="AA60" s="1">
        <v>12.4</v>
      </c>
      <c r="AB60" s="1">
        <f>COUNTIF(C$3:C$44,CONCATENATE("&lt;=",AA60))-SUM(AB$3:AB59)</f>
        <v>0</v>
      </c>
      <c r="AC60" s="1">
        <f t="shared" si="0"/>
      </c>
    </row>
    <row r="61" spans="27:29" ht="20.25">
      <c r="AA61" s="1">
        <v>12.6</v>
      </c>
      <c r="AB61" s="1">
        <f>COUNTIF(C$3:C$44,CONCATENATE("&lt;=",AA61))-SUM(AB$3:AB60)</f>
        <v>0</v>
      </c>
      <c r="AC61" s="1">
        <f t="shared" si="0"/>
      </c>
    </row>
    <row r="62" spans="27:29" ht="20.25">
      <c r="AA62" s="1">
        <v>12.8</v>
      </c>
      <c r="AB62" s="1">
        <f>COUNTIF(C$3:C$44,CONCATENATE("&lt;=",AA62))-SUM(AB$3:AB61)</f>
        <v>0</v>
      </c>
      <c r="AC62" s="1">
        <f t="shared" si="0"/>
      </c>
    </row>
    <row r="63" spans="27:29" ht="20.25">
      <c r="AA63" s="1">
        <v>13</v>
      </c>
      <c r="AB63" s="1">
        <f>COUNTIF(C$3:C$44,CONCATENATE("&lt;=",AA63))-SUM(AB$3:AB62)</f>
        <v>0</v>
      </c>
      <c r="AC63" s="1">
        <f t="shared" si="0"/>
      </c>
    </row>
    <row r="64" spans="27:29" ht="20.25">
      <c r="AA64" s="1">
        <v>13.2</v>
      </c>
      <c r="AB64" s="1">
        <f>COUNTIF(C$3:C$44,CONCATENATE("&lt;=",AA64))-SUM(AB$3:AB63)</f>
        <v>1</v>
      </c>
      <c r="AC64" s="1">
        <f t="shared" si="0"/>
      </c>
    </row>
    <row r="65" spans="27:29" ht="20.25">
      <c r="AA65" s="1">
        <v>13.4</v>
      </c>
      <c r="AB65" s="1">
        <f>COUNTIF(C$3:C$44,CONCATENATE("&lt;=",AA65))-SUM(AB$3:AB64)</f>
        <v>0</v>
      </c>
      <c r="AC65" s="1">
        <f t="shared" si="0"/>
      </c>
    </row>
    <row r="66" spans="27:29" ht="20.25">
      <c r="AA66" s="1">
        <v>13.6</v>
      </c>
      <c r="AB66" s="1">
        <f>COUNTIF(C$3:C$44,CONCATENATE("&lt;=",AA66))-SUM(AB$3:AB65)</f>
        <v>0</v>
      </c>
      <c r="AC66" s="1">
        <f t="shared" si="0"/>
      </c>
    </row>
    <row r="67" spans="27:29" ht="20.25">
      <c r="AA67" s="1">
        <v>13.8</v>
      </c>
      <c r="AB67" s="1">
        <f>COUNTIF(C$3:C$44,CONCATENATE("&lt;=",AA67))-SUM(AB$3:AB66)</f>
        <v>0</v>
      </c>
      <c r="AC67" s="1">
        <f t="shared" si="0"/>
      </c>
    </row>
    <row r="68" spans="27:29" ht="20.25">
      <c r="AA68" s="1">
        <v>14</v>
      </c>
      <c r="AB68" s="1">
        <f>COUNTIF(C$3:C$44,CONCATENATE("&lt;=",AA68))-SUM(AB$3:AB67)</f>
        <v>0</v>
      </c>
      <c r="AC68" s="1">
        <f>IF(AA68=$Z$3,2,IF(AA68=$Z$4,6,IF(AA68=$Z$5,2,"")))</f>
      </c>
    </row>
  </sheetData>
  <sheetProtection/>
  <protectedRanges>
    <protectedRange sqref="C1" name="Range1"/>
  </protectedRanges>
  <dataValidations count="1">
    <dataValidation type="whole" allowBlank="1" showInputMessage="1" showErrorMessage="1" sqref="C1">
      <formula1>1</formula1>
      <formula2>42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98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4.50390625" style="1" customWidth="1"/>
    <col min="2" max="2" width="16.50390625" style="1" customWidth="1"/>
    <col min="3" max="4" width="9.00390625" style="1" customWidth="1"/>
    <col min="5" max="5" width="20.375" style="1" customWidth="1"/>
    <col min="6" max="16384" width="9.00390625" style="1" customWidth="1"/>
  </cols>
  <sheetData>
    <row r="1" spans="2:3" ht="20.25">
      <c r="B1" s="1" t="s">
        <v>8</v>
      </c>
      <c r="C1" s="2">
        <v>8</v>
      </c>
    </row>
    <row r="2" spans="1:30" ht="20.25">
      <c r="A2" s="1" t="s">
        <v>31</v>
      </c>
      <c r="B2" s="1" t="s">
        <v>11</v>
      </c>
      <c r="C2" s="1" t="s">
        <v>3</v>
      </c>
      <c r="F2" s="1" t="s">
        <v>12</v>
      </c>
      <c r="H2" s="1" t="s">
        <v>20</v>
      </c>
      <c r="AA2" s="1" t="s">
        <v>3</v>
      </c>
      <c r="AB2" s="1" t="s">
        <v>10</v>
      </c>
      <c r="AC2" s="1" t="s">
        <v>13</v>
      </c>
      <c r="AD2" s="1" t="s">
        <v>30</v>
      </c>
    </row>
    <row r="3" spans="1:29" ht="20.25">
      <c r="A3" s="1">
        <v>1</v>
      </c>
      <c r="B3" s="1">
        <f>IF(A3&lt;=C$1,'Random Rank'!C2,"")</f>
        <v>42</v>
      </c>
      <c r="C3" s="1">
        <f>IF(A3&lt;=C$1,'Random Rank'!D2,"")</f>
        <v>2.25</v>
      </c>
      <c r="E3" s="1" t="s">
        <v>13</v>
      </c>
      <c r="F3" s="1">
        <f>AVERAGE(C3:C44)</f>
        <v>3.3349999999999995</v>
      </c>
      <c r="H3" s="1">
        <f>AVERAGE('Population Data'!D2:D43)</f>
        <v>4.248095238095236</v>
      </c>
      <c r="Y3" s="1" t="s">
        <v>23</v>
      </c>
      <c r="Z3" s="1">
        <f>ROUND(F8/0.2,0)*0.2</f>
        <v>2.6</v>
      </c>
      <c r="AA3" s="1">
        <v>1</v>
      </c>
      <c r="AB3" s="1">
        <f>COUNTIF(C$3:C$44,CONCATENATE("&lt;=",AA3))</f>
        <v>0</v>
      </c>
      <c r="AC3" s="1">
        <f>IF(AA3=$Z$3,2,IF(AA3=$Z$4,6,IF(AA3=$Z$5,2,"")))</f>
      </c>
    </row>
    <row r="4" spans="1:29" ht="20.25">
      <c r="A4" s="1">
        <v>2</v>
      </c>
      <c r="B4" s="1">
        <f>IF(A4&lt;=C$1,'Random Rank'!C3,"")</f>
        <v>10</v>
      </c>
      <c r="C4" s="1">
        <f>IF(A4&lt;=C$1,'Random Rank'!D3,"")</f>
        <v>3.73</v>
      </c>
      <c r="E4" s="1" t="s">
        <v>14</v>
      </c>
      <c r="F4" s="1">
        <f>VAR(C3:C44)</f>
        <v>0.5846571428571475</v>
      </c>
      <c r="H4" s="1">
        <f>VARP('Population Data'!D2:D43)</f>
        <v>8.952624943310667</v>
      </c>
      <c r="Y4" s="1" t="s">
        <v>13</v>
      </c>
      <c r="Z4" s="1">
        <f>ROUND(F3/0.2,0)*0.2</f>
        <v>3.4000000000000004</v>
      </c>
      <c r="AA4" s="1">
        <v>1.2</v>
      </c>
      <c r="AB4" s="1">
        <f>COUNTIF(C$3:C$44,CONCATENATE("&lt;=",AA4))-SUM(AB3:AB$3)</f>
        <v>0</v>
      </c>
      <c r="AC4" s="1">
        <f aca="true" t="shared" si="0" ref="AC4:AC67">IF(AA4=$Z$3,2,IF(AA4=$Z$4,6,IF(AA4=$Z$5,2,"")))</f>
      </c>
    </row>
    <row r="5" spans="1:29" ht="20.25">
      <c r="A5" s="1">
        <v>3</v>
      </c>
      <c r="B5" s="1">
        <f>IF(A5&lt;=C$1,'Random Rank'!C4,"")</f>
        <v>37</v>
      </c>
      <c r="C5" s="1">
        <f>IF(A5&lt;=C$1,'Random Rank'!D4,"")</f>
        <v>2.54</v>
      </c>
      <c r="E5" s="1" t="s">
        <v>15</v>
      </c>
      <c r="F5" s="1">
        <f>SQRT(F4)</f>
        <v>0.7646287614634618</v>
      </c>
      <c r="H5" s="1" t="str">
        <f>IF(H3&lt;F8,"OUT",IF(H3&gt;F9,"OUT","IN"))</f>
        <v>OUT</v>
      </c>
      <c r="Y5" s="1" t="s">
        <v>24</v>
      </c>
      <c r="Z5" s="1">
        <f>ROUND(F9/0.2,0)*0.2</f>
        <v>4</v>
      </c>
      <c r="AA5" s="1">
        <v>1.4</v>
      </c>
      <c r="AB5" s="1">
        <f>COUNTIF(C$3:C$44,CONCATENATE("&lt;=",AA5))-SUM(AB$3:AB4)</f>
        <v>0</v>
      </c>
      <c r="AC5" s="1">
        <f t="shared" si="0"/>
      </c>
    </row>
    <row r="6" spans="1:29" ht="20.25">
      <c r="A6" s="1">
        <v>4</v>
      </c>
      <c r="B6" s="1">
        <f>IF(A6&lt;=C$1,'Random Rank'!C5,"")</f>
        <v>18</v>
      </c>
      <c r="C6" s="1">
        <f>IF(A6&lt;=C$1,'Random Rank'!D5,"")</f>
        <v>4.36</v>
      </c>
      <c r="E6" s="1" t="s">
        <v>16</v>
      </c>
      <c r="F6" s="1">
        <f>F5/SQRT(C1)</f>
        <v>0.27033709116054244</v>
      </c>
      <c r="AA6" s="1">
        <v>1.6</v>
      </c>
      <c r="AB6" s="1">
        <f>COUNTIF(C$3:C$44,CONCATENATE("&lt;=",AA6))-SUM(AB$3:AB5)</f>
        <v>0</v>
      </c>
      <c r="AC6" s="1">
        <f t="shared" si="0"/>
      </c>
    </row>
    <row r="7" spans="1:29" ht="20.25">
      <c r="A7" s="1">
        <v>5</v>
      </c>
      <c r="B7" s="1">
        <f>IF(A7&lt;=C$1,'Random Rank'!C6,"")</f>
        <v>13</v>
      </c>
      <c r="C7" s="1">
        <f>IF(A7&lt;=C$1,'Random Rank'!D6,"")</f>
        <v>3.95</v>
      </c>
      <c r="E7" s="1" t="s">
        <v>17</v>
      </c>
      <c r="F7" s="1">
        <f>F6*TINV(0.05,C1-1)</f>
        <v>0.6392456418632682</v>
      </c>
      <c r="AA7" s="1">
        <v>1.8</v>
      </c>
      <c r="AB7" s="1">
        <f>COUNTIF(C$3:C$44,CONCATENATE("&lt;=",AA7))-SUM(AB$3:AB6)</f>
        <v>0</v>
      </c>
      <c r="AC7" s="1">
        <f t="shared" si="0"/>
      </c>
    </row>
    <row r="8" spans="1:29" ht="20.25">
      <c r="A8" s="1">
        <v>6</v>
      </c>
      <c r="B8" s="1">
        <f>IF(A8&lt;=C$1,'Random Rank'!C7,"")</f>
        <v>14</v>
      </c>
      <c r="C8" s="1">
        <f>IF(A8&lt;=C$1,'Random Rank'!D7,"")</f>
        <v>3.9</v>
      </c>
      <c r="E8" s="1" t="s">
        <v>19</v>
      </c>
      <c r="F8" s="1">
        <f>F3-F7</f>
        <v>2.6957543581367314</v>
      </c>
      <c r="AA8" s="1">
        <v>2</v>
      </c>
      <c r="AB8" s="1">
        <f>COUNTIF(C$3:C$44,CONCATENATE("&lt;=",AA8))-SUM(AB$3:AB7)</f>
        <v>0</v>
      </c>
      <c r="AC8" s="1">
        <f t="shared" si="0"/>
      </c>
    </row>
    <row r="9" spans="1:29" ht="20.25">
      <c r="A9" s="1">
        <v>7</v>
      </c>
      <c r="B9" s="1">
        <f>IF(A9&lt;=C$1,'Random Rank'!C8,"")</f>
        <v>8</v>
      </c>
      <c r="C9" s="1">
        <f>IF(A9&lt;=C$1,'Random Rank'!D8,"")</f>
        <v>3.22</v>
      </c>
      <c r="E9" s="1" t="s">
        <v>18</v>
      </c>
      <c r="F9" s="1">
        <f>F3+F7</f>
        <v>3.9742456418632677</v>
      </c>
      <c r="AA9" s="1">
        <v>2.2</v>
      </c>
      <c r="AB9" s="1">
        <f>COUNTIF(C$3:C$44,CONCATENATE("&lt;=",AA9))-SUM(AB$3:AB8)</f>
        <v>0</v>
      </c>
      <c r="AC9" s="1">
        <f t="shared" si="0"/>
      </c>
    </row>
    <row r="10" spans="1:29" ht="20.25">
      <c r="A10" s="1">
        <v>8</v>
      </c>
      <c r="B10" s="1">
        <f>IF(A10&lt;=C$1,'Random Rank'!C9,"")</f>
        <v>25</v>
      </c>
      <c r="C10" s="1">
        <f>IF(A10&lt;=C$1,'Random Rank'!D9,"")</f>
        <v>2.73</v>
      </c>
      <c r="AA10" s="1">
        <v>2.4</v>
      </c>
      <c r="AB10" s="1">
        <f>COUNTIF(C$3:C$44,CONCATENATE("&lt;=",AA10))-SUM(AB$3:AB9)</f>
        <v>1</v>
      </c>
      <c r="AC10" s="1">
        <f t="shared" si="0"/>
      </c>
    </row>
    <row r="11" spans="1:29" ht="20.25">
      <c r="A11" s="1">
        <v>9</v>
      </c>
      <c r="B11" s="1">
        <f>IF(A11&lt;=C$1,'Random Rank'!C10,"")</f>
      </c>
      <c r="C11" s="1">
        <f>IF(A11&lt;=C$1,'Random Rank'!D10,"")</f>
      </c>
      <c r="AA11" s="1">
        <v>2.6</v>
      </c>
      <c r="AB11" s="1">
        <f>COUNTIF(C$3:C$44,CONCATENATE("&lt;=",AA11))-SUM(AB$3:AB10)</f>
        <v>1</v>
      </c>
      <c r="AC11" s="1">
        <f t="shared" si="0"/>
        <v>2</v>
      </c>
    </row>
    <row r="12" spans="1:29" ht="20.25">
      <c r="A12" s="1">
        <v>10</v>
      </c>
      <c r="B12" s="1">
        <f>IF(A12&lt;=C$1,'Random Rank'!C11,"")</f>
      </c>
      <c r="C12" s="1">
        <f>IF(A12&lt;=C$1,'Random Rank'!D11,"")</f>
      </c>
      <c r="AA12" s="1">
        <v>2.8</v>
      </c>
      <c r="AB12" s="1">
        <f>COUNTIF(C$3:C$44,CONCATENATE("&lt;=",AA12))-SUM(AB$3:AB11)</f>
        <v>1</v>
      </c>
      <c r="AC12" s="1">
        <f t="shared" si="0"/>
      </c>
    </row>
    <row r="13" spans="1:29" ht="20.25">
      <c r="A13" s="1">
        <v>11</v>
      </c>
      <c r="B13" s="1">
        <f>IF(A13&lt;=C$1,'Random Rank'!C12,"")</f>
      </c>
      <c r="C13" s="1">
        <f>IF(A13&lt;=C$1,'Random Rank'!D12,"")</f>
      </c>
      <c r="AA13" s="1">
        <v>3</v>
      </c>
      <c r="AB13" s="1">
        <f>COUNTIF(C$3:C$44,CONCATENATE("&lt;=",AA13))-SUM(AB$3:AB12)</f>
        <v>0</v>
      </c>
      <c r="AC13" s="1">
        <f t="shared" si="0"/>
      </c>
    </row>
    <row r="14" spans="1:29" ht="20.25">
      <c r="A14" s="1">
        <v>12</v>
      </c>
      <c r="B14" s="1">
        <f>IF(A14&lt;=C$1,'Random Rank'!C13,"")</f>
      </c>
      <c r="C14" s="1">
        <f>IF(A14&lt;=C$1,'Random Rank'!D13,"")</f>
      </c>
      <c r="AA14" s="1">
        <v>3.2</v>
      </c>
      <c r="AB14" s="1">
        <f>COUNTIF(C$3:C$44,CONCATENATE("&lt;=",AA14))-SUM(AB$3:AB13)</f>
        <v>0</v>
      </c>
      <c r="AC14" s="1">
        <f t="shared" si="0"/>
      </c>
    </row>
    <row r="15" spans="1:29" ht="20.25">
      <c r="A15" s="1">
        <v>13</v>
      </c>
      <c r="B15" s="1">
        <f>IF(A15&lt;=C$1,'Random Rank'!C14,"")</f>
      </c>
      <c r="C15" s="1">
        <f>IF(A15&lt;=C$1,'Random Rank'!D14,"")</f>
      </c>
      <c r="AA15" s="1">
        <v>3.4</v>
      </c>
      <c r="AB15" s="1">
        <f>COUNTIF(C$3:C$44,CONCATENATE("&lt;=",AA15))-SUM(AB$3:AB14)</f>
        <v>1</v>
      </c>
      <c r="AC15" s="1">
        <f t="shared" si="0"/>
        <v>6</v>
      </c>
    </row>
    <row r="16" spans="1:29" ht="20.25">
      <c r="A16" s="1">
        <v>14</v>
      </c>
      <c r="B16" s="1">
        <f>IF(A16&lt;=C$1,'Random Rank'!C15,"")</f>
      </c>
      <c r="C16" s="1">
        <f>IF(A16&lt;=C$1,'Random Rank'!D15,"")</f>
      </c>
      <c r="AA16" s="1">
        <v>3.6</v>
      </c>
      <c r="AB16" s="1">
        <f>COUNTIF(C$3:C$44,CONCATENATE("&lt;=",AA16))-SUM(AB$3:AB15)</f>
        <v>0</v>
      </c>
      <c r="AC16" s="1">
        <f t="shared" si="0"/>
      </c>
    </row>
    <row r="17" spans="1:29" ht="20.25">
      <c r="A17" s="1">
        <v>15</v>
      </c>
      <c r="B17" s="1">
        <f>IF(A17&lt;=C$1,'Random Rank'!C16,"")</f>
      </c>
      <c r="C17" s="1">
        <f>IF(A17&lt;=C$1,'Random Rank'!D16,"")</f>
      </c>
      <c r="AA17" s="1">
        <v>3.8</v>
      </c>
      <c r="AB17" s="1">
        <f>COUNTIF(C$3:C$44,CONCATENATE("&lt;=",AA17))-SUM(AB$3:AB16)</f>
        <v>1</v>
      </c>
      <c r="AC17" s="1">
        <f t="shared" si="0"/>
      </c>
    </row>
    <row r="18" spans="1:29" ht="20.25">
      <c r="A18" s="1">
        <v>16</v>
      </c>
      <c r="B18" s="1">
        <f>IF(A18&lt;=C$1,'Random Rank'!C17,"")</f>
      </c>
      <c r="C18" s="1">
        <f>IF(A18&lt;=C$1,'Random Rank'!D17,"")</f>
      </c>
      <c r="AA18" s="1">
        <v>4</v>
      </c>
      <c r="AB18" s="1">
        <f>COUNTIF(C$3:C$44,CONCATENATE("&lt;=",AA18))-SUM(AB$3:AB17)</f>
        <v>2</v>
      </c>
      <c r="AC18" s="1">
        <f t="shared" si="0"/>
        <v>2</v>
      </c>
    </row>
    <row r="19" spans="1:30" ht="20.25">
      <c r="A19" s="1">
        <v>17</v>
      </c>
      <c r="B19" s="1">
        <f>IF(A19&lt;=C$1,'Random Rank'!C18,"")</f>
      </c>
      <c r="C19" s="1">
        <f>IF(A19&lt;=C$1,'Random Rank'!D18,"")</f>
      </c>
      <c r="AA19" s="1">
        <v>4.2</v>
      </c>
      <c r="AB19" s="1">
        <f>COUNTIF(C$3:C$44,CONCATENATE("&lt;=",AA19))-SUM(AB$3:AB18)</f>
        <v>0</v>
      </c>
      <c r="AC19" s="1">
        <f t="shared" si="0"/>
      </c>
      <c r="AD19" s="1">
        <v>8</v>
      </c>
    </row>
    <row r="20" spans="1:29" ht="20.25">
      <c r="A20" s="1">
        <v>18</v>
      </c>
      <c r="B20" s="1">
        <f>IF(A20&lt;=C$1,'Random Rank'!C19,"")</f>
      </c>
      <c r="C20" s="1">
        <f>IF(A20&lt;=C$1,'Random Rank'!D19,"")</f>
      </c>
      <c r="AA20" s="1">
        <v>4.4</v>
      </c>
      <c r="AB20" s="1">
        <f>COUNTIF(C$3:C$44,CONCATENATE("&lt;=",AA20))-SUM(AB$3:AB19)</f>
        <v>1</v>
      </c>
      <c r="AC20" s="1">
        <f t="shared" si="0"/>
      </c>
    </row>
    <row r="21" spans="1:29" ht="20.25">
      <c r="A21" s="1">
        <v>19</v>
      </c>
      <c r="B21" s="1">
        <f>IF(A21&lt;=C$1,'Random Rank'!C20,"")</f>
      </c>
      <c r="C21" s="1">
        <f>IF(A21&lt;=C$1,'Random Rank'!D20,"")</f>
      </c>
      <c r="AA21" s="1">
        <v>4.6</v>
      </c>
      <c r="AB21" s="1">
        <f>COUNTIF(C$3:C$44,CONCATENATE("&lt;=",AA21))-SUM(AB$3:AB20)</f>
        <v>0</v>
      </c>
      <c r="AC21" s="1">
        <f t="shared" si="0"/>
      </c>
    </row>
    <row r="22" spans="1:29" ht="20.25">
      <c r="A22" s="1">
        <v>20</v>
      </c>
      <c r="B22" s="1">
        <f>IF(A22&lt;=C$1,'Random Rank'!C21,"")</f>
      </c>
      <c r="C22" s="1">
        <f>IF(A22&lt;=C$1,'Random Rank'!D21,"")</f>
      </c>
      <c r="AA22" s="1">
        <v>4.8</v>
      </c>
      <c r="AB22" s="1">
        <f>COUNTIF(C$3:C$44,CONCATENATE("&lt;=",AA22))-SUM(AB$3:AB21)</f>
        <v>0</v>
      </c>
      <c r="AC22" s="1">
        <f t="shared" si="0"/>
      </c>
    </row>
    <row r="23" spans="1:29" ht="20.25">
      <c r="A23" s="1">
        <v>21</v>
      </c>
      <c r="B23" s="1">
        <f>IF(A23&lt;=C$1,'Random Rank'!C22,"")</f>
      </c>
      <c r="C23" s="1">
        <f>IF(A23&lt;=C$1,'Random Rank'!D22,"")</f>
      </c>
      <c r="AA23" s="1">
        <v>5</v>
      </c>
      <c r="AB23" s="1">
        <f>COUNTIF(C$3:C$44,CONCATENATE("&lt;=",AA23))-SUM(AB$3:AB22)</f>
        <v>0</v>
      </c>
      <c r="AC23" s="1">
        <f t="shared" si="0"/>
      </c>
    </row>
    <row r="24" spans="1:29" ht="20.25">
      <c r="A24" s="1">
        <v>22</v>
      </c>
      <c r="B24" s="1">
        <f>IF(A24&lt;=C$1,'Random Rank'!C23,"")</f>
      </c>
      <c r="C24" s="1">
        <f>IF(A24&lt;=C$1,'Random Rank'!D23,"")</f>
      </c>
      <c r="AA24" s="1">
        <v>5.2</v>
      </c>
      <c r="AB24" s="1">
        <f>COUNTIF(C$3:C$44,CONCATENATE("&lt;=",AA24))-SUM(AB$3:AB23)</f>
        <v>0</v>
      </c>
      <c r="AC24" s="1">
        <f t="shared" si="0"/>
      </c>
    </row>
    <row r="25" spans="1:29" ht="20.25">
      <c r="A25" s="1">
        <v>23</v>
      </c>
      <c r="B25" s="1">
        <f>IF(A25&lt;=C$1,'Random Rank'!C24,"")</f>
      </c>
      <c r="C25" s="1">
        <f>IF(A25&lt;=C$1,'Random Rank'!D24,"")</f>
      </c>
      <c r="AA25" s="1">
        <v>5.4</v>
      </c>
      <c r="AB25" s="1">
        <f>COUNTIF(C$3:C$44,CONCATENATE("&lt;=",AA25))-SUM(AB$3:AB24)</f>
        <v>0</v>
      </c>
      <c r="AC25" s="1">
        <f t="shared" si="0"/>
      </c>
    </row>
    <row r="26" spans="1:29" ht="20.25">
      <c r="A26" s="1">
        <v>24</v>
      </c>
      <c r="B26" s="1">
        <f>IF(A26&lt;=C$1,'Random Rank'!C25,"")</f>
      </c>
      <c r="C26" s="1">
        <f>IF(A26&lt;=C$1,'Random Rank'!D25,"")</f>
      </c>
      <c r="AA26" s="1">
        <v>5.6</v>
      </c>
      <c r="AB26" s="1">
        <f>COUNTIF(C$3:C$44,CONCATENATE("&lt;=",AA26))-SUM(AB$3:AB25)</f>
        <v>0</v>
      </c>
      <c r="AC26" s="1">
        <f t="shared" si="0"/>
      </c>
    </row>
    <row r="27" spans="1:29" ht="20.25">
      <c r="A27" s="1">
        <v>25</v>
      </c>
      <c r="B27" s="1">
        <f>IF(A27&lt;=C$1,'Random Rank'!C26,"")</f>
      </c>
      <c r="C27" s="1">
        <f>IF(A27&lt;=C$1,'Random Rank'!D26,"")</f>
      </c>
      <c r="AA27" s="1">
        <v>5.8</v>
      </c>
      <c r="AB27" s="1">
        <f>COUNTIF(C$3:C$44,CONCATENATE("&lt;=",AA27))-SUM(AB$3:AB26)</f>
        <v>0</v>
      </c>
      <c r="AC27" s="1">
        <f t="shared" si="0"/>
      </c>
    </row>
    <row r="28" spans="1:29" ht="20.25">
      <c r="A28" s="1">
        <v>26</v>
      </c>
      <c r="B28" s="1">
        <f>IF(A28&lt;=C$1,'Random Rank'!C27,"")</f>
      </c>
      <c r="C28" s="1">
        <f>IF(A28&lt;=C$1,'Random Rank'!D27,"")</f>
      </c>
      <c r="AA28" s="1">
        <v>6</v>
      </c>
      <c r="AB28" s="1">
        <f>COUNTIF(C$3:C$44,CONCATENATE("&lt;=",AA28))-SUM(AB$3:AB27)</f>
        <v>0</v>
      </c>
      <c r="AC28" s="1">
        <f t="shared" si="0"/>
      </c>
    </row>
    <row r="29" spans="1:29" ht="20.25">
      <c r="A29" s="1">
        <v>27</v>
      </c>
      <c r="B29" s="1">
        <f>IF(A29&lt;=C$1,'Random Rank'!C28,"")</f>
      </c>
      <c r="C29" s="1">
        <f>IF(A29&lt;=C$1,'Random Rank'!D28,"")</f>
      </c>
      <c r="AA29" s="1">
        <v>6.2</v>
      </c>
      <c r="AB29" s="1">
        <f>COUNTIF(C$3:C$44,CONCATENATE("&lt;=",AA29))-SUM(AB$3:AB28)</f>
        <v>0</v>
      </c>
      <c r="AC29" s="1">
        <f t="shared" si="0"/>
      </c>
    </row>
    <row r="30" spans="1:29" ht="20.25">
      <c r="A30" s="1">
        <v>28</v>
      </c>
      <c r="B30" s="1">
        <f>IF(A30&lt;=C$1,'Random Rank'!C29,"")</f>
      </c>
      <c r="C30" s="1">
        <f>IF(A30&lt;=C$1,'Random Rank'!D29,"")</f>
      </c>
      <c r="AA30" s="1">
        <v>6.4</v>
      </c>
      <c r="AB30" s="1">
        <f>COUNTIF(C$3:C$44,CONCATENATE("&lt;=",AA30))-SUM(AB$3:AB29)</f>
        <v>0</v>
      </c>
      <c r="AC30" s="1">
        <f t="shared" si="0"/>
      </c>
    </row>
    <row r="31" spans="1:29" ht="20.25">
      <c r="A31" s="1">
        <v>29</v>
      </c>
      <c r="B31" s="1">
        <f>IF(A31&lt;=C$1,'Random Rank'!C30,"")</f>
      </c>
      <c r="C31" s="1">
        <f>IF(A31&lt;=C$1,'Random Rank'!D30,"")</f>
      </c>
      <c r="AA31" s="1">
        <v>6.6</v>
      </c>
      <c r="AB31" s="1">
        <f>COUNTIF(C$3:C$44,CONCATENATE("&lt;=",AA31))-SUM(AB$3:AB30)</f>
        <v>0</v>
      </c>
      <c r="AC31" s="1">
        <f t="shared" si="0"/>
      </c>
    </row>
    <row r="32" spans="1:29" ht="20.25">
      <c r="A32" s="1">
        <v>30</v>
      </c>
      <c r="B32" s="1">
        <f>IF(A32&lt;=C$1,'Random Rank'!C31,"")</f>
      </c>
      <c r="C32" s="1">
        <f>IF(A32&lt;=C$1,'Random Rank'!D31,"")</f>
      </c>
      <c r="AA32" s="1">
        <v>6.8</v>
      </c>
      <c r="AB32" s="1">
        <f>COUNTIF(C$3:C$44,CONCATENATE("&lt;=",AA32))-SUM(AB$3:AB31)</f>
        <v>0</v>
      </c>
      <c r="AC32" s="1">
        <f t="shared" si="0"/>
      </c>
    </row>
    <row r="33" spans="1:29" ht="20.25">
      <c r="A33" s="1">
        <v>31</v>
      </c>
      <c r="B33" s="1">
        <f>IF(A33&lt;=C$1,'Random Rank'!C32,"")</f>
      </c>
      <c r="C33" s="1">
        <f>IF(A33&lt;=C$1,'Random Rank'!D32,"")</f>
      </c>
      <c r="AA33" s="1">
        <v>7</v>
      </c>
      <c r="AB33" s="1">
        <f>COUNTIF(C$3:C$44,CONCATENATE("&lt;=",AA33))-SUM(AB$3:AB32)</f>
        <v>0</v>
      </c>
      <c r="AC33" s="1">
        <f t="shared" si="0"/>
      </c>
    </row>
    <row r="34" spans="1:29" ht="20.25">
      <c r="A34" s="1">
        <v>32</v>
      </c>
      <c r="B34" s="1">
        <f>IF(A34&lt;=C$1,'Random Rank'!C33,"")</f>
      </c>
      <c r="C34" s="1">
        <f>IF(A34&lt;=C$1,'Random Rank'!D33,"")</f>
      </c>
      <c r="AA34" s="1">
        <v>7.2</v>
      </c>
      <c r="AB34" s="1">
        <f>COUNTIF(C$3:C$44,CONCATENATE("&lt;=",AA34))-SUM(AB$3:AB33)</f>
        <v>0</v>
      </c>
      <c r="AC34" s="1">
        <f t="shared" si="0"/>
      </c>
    </row>
    <row r="35" spans="1:29" ht="20.25">
      <c r="A35" s="1">
        <v>33</v>
      </c>
      <c r="B35" s="1">
        <f>IF(A35&lt;=C$1,'Random Rank'!C34,"")</f>
      </c>
      <c r="C35" s="1">
        <f>IF(A35&lt;=C$1,'Random Rank'!D34,"")</f>
      </c>
      <c r="AA35" s="1">
        <v>7.4</v>
      </c>
      <c r="AB35" s="1">
        <f>COUNTIF(C$3:C$44,CONCATENATE("&lt;=",AA35))-SUM(AB$3:AB34)</f>
        <v>0</v>
      </c>
      <c r="AC35" s="1">
        <f t="shared" si="0"/>
      </c>
    </row>
    <row r="36" spans="1:29" ht="20.25">
      <c r="A36" s="1">
        <v>34</v>
      </c>
      <c r="B36" s="1">
        <f>IF(A36&lt;=C$1,'Random Rank'!C35,"")</f>
      </c>
      <c r="C36" s="1">
        <f>IF(A36&lt;=C$1,'Random Rank'!D35,"")</f>
      </c>
      <c r="AA36" s="1">
        <v>7.6</v>
      </c>
      <c r="AB36" s="1">
        <f>COUNTIF(C$3:C$44,CONCATENATE("&lt;=",AA36))-SUM(AB$3:AB35)</f>
        <v>0</v>
      </c>
      <c r="AC36" s="1">
        <f t="shared" si="0"/>
      </c>
    </row>
    <row r="37" spans="1:29" ht="20.25">
      <c r="A37" s="1">
        <v>35</v>
      </c>
      <c r="B37" s="1">
        <f>IF(A37&lt;=C$1,'Random Rank'!C36,"")</f>
      </c>
      <c r="C37" s="1">
        <f>IF(A37&lt;=C$1,'Random Rank'!D36,"")</f>
      </c>
      <c r="AA37" s="1">
        <v>7.8</v>
      </c>
      <c r="AB37" s="1">
        <f>COUNTIF(C$3:C$44,CONCATENATE("&lt;=",AA37))-SUM(AB$3:AB36)</f>
        <v>0</v>
      </c>
      <c r="AC37" s="1">
        <f t="shared" si="0"/>
      </c>
    </row>
    <row r="38" spans="1:29" ht="20.25">
      <c r="A38" s="1">
        <v>36</v>
      </c>
      <c r="B38" s="1">
        <f>IF(A38&lt;=C$1,'Random Rank'!C37,"")</f>
      </c>
      <c r="C38" s="1">
        <f>IF(A38&lt;=C$1,'Random Rank'!D37,"")</f>
      </c>
      <c r="AA38" s="1">
        <v>8</v>
      </c>
      <c r="AB38" s="1">
        <f>COUNTIF(C$3:C$44,CONCATENATE("&lt;=",AA38))-SUM(AB$3:AB37)</f>
        <v>0</v>
      </c>
      <c r="AC38" s="1">
        <f t="shared" si="0"/>
      </c>
    </row>
    <row r="39" spans="1:29" ht="20.25">
      <c r="A39" s="1">
        <v>37</v>
      </c>
      <c r="B39" s="1">
        <f>IF(A39&lt;=C$1,'Random Rank'!C38,"")</f>
      </c>
      <c r="C39" s="1">
        <f>IF(A39&lt;=C$1,'Random Rank'!D38,"")</f>
      </c>
      <c r="AA39" s="1">
        <v>8.2</v>
      </c>
      <c r="AB39" s="1">
        <f>COUNTIF(C$3:C$44,CONCATENATE("&lt;=",AA39))-SUM(AB$3:AB38)</f>
        <v>0</v>
      </c>
      <c r="AC39" s="1">
        <f t="shared" si="0"/>
      </c>
    </row>
    <row r="40" spans="1:29" ht="20.25">
      <c r="A40" s="1">
        <v>38</v>
      </c>
      <c r="B40" s="1">
        <f>IF(A40&lt;=C$1,'Random Rank'!C39,"")</f>
      </c>
      <c r="C40" s="1">
        <f>IF(A40&lt;=C$1,'Random Rank'!D39,"")</f>
      </c>
      <c r="AA40" s="1">
        <v>8.4</v>
      </c>
      <c r="AB40" s="1">
        <f>COUNTIF(C$3:C$44,CONCATENATE("&lt;=",AA40))-SUM(AB$3:AB39)</f>
        <v>0</v>
      </c>
      <c r="AC40" s="1">
        <f t="shared" si="0"/>
      </c>
    </row>
    <row r="41" spans="1:29" ht="20.25">
      <c r="A41" s="1">
        <v>39</v>
      </c>
      <c r="B41" s="1">
        <f>IF(A41&lt;=C$1,'Random Rank'!C40,"")</f>
      </c>
      <c r="C41" s="1">
        <f>IF(A41&lt;=C$1,'Random Rank'!D40,"")</f>
      </c>
      <c r="AA41" s="1">
        <v>8.6</v>
      </c>
      <c r="AB41" s="1">
        <f>COUNTIF(C$3:C$44,CONCATENATE("&lt;=",AA41))-SUM(AB$3:AB40)</f>
        <v>0</v>
      </c>
      <c r="AC41" s="1">
        <f t="shared" si="0"/>
      </c>
    </row>
    <row r="42" spans="1:29" ht="20.25">
      <c r="A42" s="1">
        <v>40</v>
      </c>
      <c r="B42" s="1">
        <f>IF(A42&lt;=C$1,'Random Rank'!C41,"")</f>
      </c>
      <c r="C42" s="1">
        <f>IF(A42&lt;=C$1,'Random Rank'!D41,"")</f>
      </c>
      <c r="AA42" s="1">
        <v>8.8</v>
      </c>
      <c r="AB42" s="1">
        <f>COUNTIF(C$3:C$44,CONCATENATE("&lt;=",AA42))-SUM(AB$3:AB41)</f>
        <v>0</v>
      </c>
      <c r="AC42" s="1">
        <f t="shared" si="0"/>
      </c>
    </row>
    <row r="43" spans="1:29" ht="20.25">
      <c r="A43" s="1">
        <v>41</v>
      </c>
      <c r="B43" s="1">
        <f>IF(A43&lt;=C$1,'Random Rank'!C42,"")</f>
      </c>
      <c r="C43" s="1">
        <f>IF(A43&lt;=C$1,'Random Rank'!D42,"")</f>
      </c>
      <c r="AA43" s="1">
        <v>9</v>
      </c>
      <c r="AB43" s="1">
        <f>COUNTIF(C$3:C$44,CONCATENATE("&lt;=",AA43))-SUM(AB$3:AB42)</f>
        <v>0</v>
      </c>
      <c r="AC43" s="1">
        <f t="shared" si="0"/>
      </c>
    </row>
    <row r="44" spans="1:29" ht="20.25">
      <c r="A44" s="1">
        <v>42</v>
      </c>
      <c r="B44" s="1">
        <f>IF(A44&lt;=C$1,'Random Rank'!C43,"")</f>
      </c>
      <c r="C44" s="1">
        <f>IF(A44&lt;=C$1,'Random Rank'!D43,"")</f>
      </c>
      <c r="AA44" s="1">
        <v>9.2</v>
      </c>
      <c r="AB44" s="1">
        <f>COUNTIF(C$3:C$44,CONCATENATE("&lt;=",AA44))-SUM(AB$3:AB43)</f>
        <v>0</v>
      </c>
      <c r="AC44" s="1">
        <f t="shared" si="0"/>
      </c>
    </row>
    <row r="45" spans="27:29" ht="20.25">
      <c r="AA45" s="1">
        <v>9.4</v>
      </c>
      <c r="AB45" s="1">
        <f>COUNTIF(C$3:C$44,CONCATENATE("&lt;=",AA45))-SUM(AB$3:AB44)</f>
        <v>0</v>
      </c>
      <c r="AC45" s="1">
        <f t="shared" si="0"/>
      </c>
    </row>
    <row r="46" spans="27:29" ht="20.25">
      <c r="AA46" s="1">
        <v>9.6</v>
      </c>
      <c r="AB46" s="1">
        <f>COUNTIF(C$3:C$44,CONCATENATE("&lt;=",AA46))-SUM(AB$3:AB45)</f>
        <v>0</v>
      </c>
      <c r="AC46" s="1">
        <f t="shared" si="0"/>
      </c>
    </row>
    <row r="47" spans="27:29" ht="20.25">
      <c r="AA47" s="1">
        <v>9.8</v>
      </c>
      <c r="AB47" s="1">
        <f>COUNTIF(C$3:C$44,CONCATENATE("&lt;=",AA47))-SUM(AB$3:AB46)</f>
        <v>0</v>
      </c>
      <c r="AC47" s="1">
        <f t="shared" si="0"/>
      </c>
    </row>
    <row r="48" spans="27:29" ht="20.25">
      <c r="AA48" s="1">
        <v>10</v>
      </c>
      <c r="AB48" s="1">
        <f>COUNTIF(C$3:C$44,CONCATENATE("&lt;=",AA48))-SUM(AB$3:AB47)</f>
        <v>0</v>
      </c>
      <c r="AC48" s="1">
        <f t="shared" si="0"/>
      </c>
    </row>
    <row r="49" spans="27:29" ht="20.25">
      <c r="AA49" s="1">
        <v>10.2</v>
      </c>
      <c r="AB49" s="1">
        <f>COUNTIF(C$3:C$44,CONCATENATE("&lt;=",AA49))-SUM(AB$3:AB48)</f>
        <v>0</v>
      </c>
      <c r="AC49" s="1">
        <f t="shared" si="0"/>
      </c>
    </row>
    <row r="50" spans="27:29" ht="20.25">
      <c r="AA50" s="1">
        <v>10.4</v>
      </c>
      <c r="AB50" s="1">
        <f>COUNTIF(C$3:C$44,CONCATENATE("&lt;=",AA50))-SUM(AB$3:AB49)</f>
        <v>0</v>
      </c>
      <c r="AC50" s="1">
        <f t="shared" si="0"/>
      </c>
    </row>
    <row r="51" spans="27:29" ht="20.25">
      <c r="AA51" s="1">
        <v>10.6</v>
      </c>
      <c r="AB51" s="1">
        <f>COUNTIF(C$3:C$44,CONCATENATE("&lt;=",AA51))-SUM(AB$3:AB50)</f>
        <v>0</v>
      </c>
      <c r="AC51" s="1">
        <f t="shared" si="0"/>
      </c>
    </row>
    <row r="52" spans="27:29" ht="20.25">
      <c r="AA52" s="1">
        <v>10.8</v>
      </c>
      <c r="AB52" s="1">
        <f>COUNTIF(C$3:C$44,CONCATENATE("&lt;=",AA52))-SUM(AB$3:AB51)</f>
        <v>0</v>
      </c>
      <c r="AC52" s="1">
        <f t="shared" si="0"/>
      </c>
    </row>
    <row r="53" spans="27:29" ht="20.25">
      <c r="AA53" s="1">
        <v>11</v>
      </c>
      <c r="AB53" s="1">
        <f>COUNTIF(C$3:C$44,CONCATENATE("&lt;=",AA53))-SUM(AB$3:AB52)</f>
        <v>0</v>
      </c>
      <c r="AC53" s="1">
        <f t="shared" si="0"/>
      </c>
    </row>
    <row r="54" spans="27:29" ht="20.25">
      <c r="AA54" s="1">
        <v>11.2</v>
      </c>
      <c r="AB54" s="1">
        <f>COUNTIF(C$3:C$44,CONCATENATE("&lt;=",AA54))-SUM(AB$3:AB53)</f>
        <v>0</v>
      </c>
      <c r="AC54" s="1">
        <f t="shared" si="0"/>
      </c>
    </row>
    <row r="55" spans="27:29" ht="20.25">
      <c r="AA55" s="1">
        <v>11.4</v>
      </c>
      <c r="AB55" s="1">
        <f>COUNTIF(C$3:C$44,CONCATENATE("&lt;=",AA55))-SUM(AB$3:AB54)</f>
        <v>0</v>
      </c>
      <c r="AC55" s="1">
        <f t="shared" si="0"/>
      </c>
    </row>
    <row r="56" spans="27:29" ht="20.25">
      <c r="AA56" s="1">
        <v>11.6</v>
      </c>
      <c r="AB56" s="1">
        <f>COUNTIF(C$3:C$44,CONCATENATE("&lt;=",AA56))-SUM(AB$3:AB55)</f>
        <v>0</v>
      </c>
      <c r="AC56" s="1">
        <f t="shared" si="0"/>
      </c>
    </row>
    <row r="57" spans="27:29" ht="20.25">
      <c r="AA57" s="1">
        <v>11.8</v>
      </c>
      <c r="AB57" s="1">
        <f>COUNTIF(C$3:C$44,CONCATENATE("&lt;=",AA57))-SUM(AB$3:AB56)</f>
        <v>0</v>
      </c>
      <c r="AC57" s="1">
        <f t="shared" si="0"/>
      </c>
    </row>
    <row r="58" spans="27:29" ht="20.25">
      <c r="AA58" s="1">
        <v>12</v>
      </c>
      <c r="AB58" s="1">
        <f>COUNTIF(C$3:C$44,CONCATENATE("&lt;=",AA58))-SUM(AB$3:AB57)</f>
        <v>0</v>
      </c>
      <c r="AC58" s="1">
        <f t="shared" si="0"/>
      </c>
    </row>
    <row r="59" spans="27:29" ht="20.25">
      <c r="AA59" s="1">
        <v>12.2</v>
      </c>
      <c r="AB59" s="1">
        <f>COUNTIF(C$3:C$44,CONCATENATE("&lt;=",AA59))-SUM(AB$3:AB58)</f>
        <v>0</v>
      </c>
      <c r="AC59" s="1">
        <f t="shared" si="0"/>
      </c>
    </row>
    <row r="60" spans="27:29" ht="20.25">
      <c r="AA60" s="1">
        <v>12.4</v>
      </c>
      <c r="AB60" s="1">
        <f>COUNTIF(C$3:C$44,CONCATENATE("&lt;=",AA60))-SUM(AB$3:AB59)</f>
        <v>0</v>
      </c>
      <c r="AC60" s="1">
        <f t="shared" si="0"/>
      </c>
    </row>
    <row r="61" spans="27:29" ht="20.25">
      <c r="AA61" s="1">
        <v>12.6</v>
      </c>
      <c r="AB61" s="1">
        <f>COUNTIF(C$3:C$44,CONCATENATE("&lt;=",AA61))-SUM(AB$3:AB60)</f>
        <v>0</v>
      </c>
      <c r="AC61" s="1">
        <f t="shared" si="0"/>
      </c>
    </row>
    <row r="62" spans="27:29" ht="20.25">
      <c r="AA62" s="1">
        <v>12.8</v>
      </c>
      <c r="AB62" s="1">
        <f>COUNTIF(C$3:C$44,CONCATENATE("&lt;=",AA62))-SUM(AB$3:AB61)</f>
        <v>0</v>
      </c>
      <c r="AC62" s="1">
        <f t="shared" si="0"/>
      </c>
    </row>
    <row r="63" spans="27:29" ht="20.25">
      <c r="AA63" s="1">
        <v>13</v>
      </c>
      <c r="AB63" s="1">
        <f>COUNTIF(C$3:C$44,CONCATENATE("&lt;=",AA63))-SUM(AB$3:AB62)</f>
        <v>0</v>
      </c>
      <c r="AC63" s="1">
        <f t="shared" si="0"/>
      </c>
    </row>
    <row r="64" spans="27:29" ht="20.25">
      <c r="AA64" s="1">
        <v>13.2</v>
      </c>
      <c r="AB64" s="1">
        <f>COUNTIF(C$3:C$44,CONCATENATE("&lt;=",AA64))-SUM(AB$3:AB63)</f>
        <v>0</v>
      </c>
      <c r="AC64" s="1">
        <f t="shared" si="0"/>
      </c>
    </row>
    <row r="65" spans="27:29" ht="20.25">
      <c r="AA65" s="1">
        <v>13.4</v>
      </c>
      <c r="AB65" s="1">
        <f>COUNTIF(C$3:C$44,CONCATENATE("&lt;=",AA65))-SUM(AB$3:AB64)</f>
        <v>0</v>
      </c>
      <c r="AC65" s="1">
        <f t="shared" si="0"/>
      </c>
    </row>
    <row r="66" spans="27:29" ht="20.25">
      <c r="AA66" s="1">
        <v>13.6</v>
      </c>
      <c r="AB66" s="1">
        <f>COUNTIF(C$3:C$44,CONCATENATE("&lt;=",AA66))-SUM(AB$3:AB65)</f>
        <v>0</v>
      </c>
      <c r="AC66" s="1">
        <f t="shared" si="0"/>
      </c>
    </row>
    <row r="67" spans="27:29" ht="20.25">
      <c r="AA67" s="1">
        <v>13.8</v>
      </c>
      <c r="AB67" s="1">
        <f>COUNTIF(C$3:C$44,CONCATENATE("&lt;=",AA67))-SUM(AB$3:AB66)</f>
        <v>0</v>
      </c>
      <c r="AC67" s="1">
        <f t="shared" si="0"/>
      </c>
    </row>
    <row r="68" spans="27:29" ht="20.25">
      <c r="AA68" s="1">
        <v>14</v>
      </c>
      <c r="AB68" s="1">
        <f>COUNTIF(C$3:C$44,CONCATENATE("&lt;=",AA68))-SUM(AB$3:AB67)</f>
        <v>0</v>
      </c>
      <c r="AC68" s="1">
        <f>IF(AA68=$Z$3,2,IF(AA68=$Z$4,6,IF(AA68=$Z$5,2,"")))</f>
      </c>
    </row>
    <row r="98" spans="5:6" ht="20.25">
      <c r="E98" s="1" t="s">
        <v>48</v>
      </c>
      <c r="F98" s="1">
        <f>2350*F3</f>
        <v>7837.249999999999</v>
      </c>
    </row>
  </sheetData>
  <sheetProtection/>
  <protectedRanges>
    <protectedRange sqref="C1" name="Range1"/>
  </protectedRanges>
  <dataValidations count="1">
    <dataValidation type="whole" allowBlank="1" showInputMessage="1" showErrorMessage="1" sqref="C1">
      <formula1>1</formula1>
      <formula2>42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unb forestry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Kershaw_2</dc:creator>
  <cp:keywords/>
  <dc:description/>
  <cp:lastModifiedBy>John Kershaw</cp:lastModifiedBy>
  <dcterms:created xsi:type="dcterms:W3CDTF">2008-01-11T16:29:03Z</dcterms:created>
  <dcterms:modified xsi:type="dcterms:W3CDTF">2014-09-26T08:07:26Z</dcterms:modified>
  <cp:category/>
  <cp:version/>
  <cp:contentType/>
  <cp:contentStatus/>
</cp:coreProperties>
</file>